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mberos Libertad\Downloads\"/>
    </mc:Choice>
  </mc:AlternateContent>
  <xr:revisionPtr revIDLastSave="0" documentId="13_ncr:1_{BA894DB9-01E2-4434-8EF7-4BB1D55E628F}" xr6:coauthVersionLast="36" xr6:coauthVersionMax="47" xr10:uidLastSave="{00000000-0000-0000-0000-000000000000}"/>
  <bookViews>
    <workbookView xWindow="0" yWindow="0" windowWidth="20490" windowHeight="7125" xr2:uid="{3658F8C5-F464-4ABF-830C-00A14F3C0F3F}"/>
  </bookViews>
  <sheets>
    <sheet name="Hoja1 (2)" sheetId="2" r:id="rId1"/>
    <sheet name="Hoja1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3" i="1" l="1"/>
  <c r="H43" i="1"/>
  <c r="M43" i="1" s="1"/>
  <c r="N38" i="1"/>
  <c r="H38" i="1"/>
  <c r="M38" i="1" s="1"/>
  <c r="H36" i="1"/>
  <c r="M36" i="1" s="1"/>
  <c r="N34" i="1"/>
  <c r="H34" i="1"/>
  <c r="M34" i="1" s="1"/>
  <c r="H27" i="1"/>
  <c r="M27" i="1" s="1"/>
  <c r="N26" i="1"/>
  <c r="H26" i="1"/>
  <c r="M26" i="1" s="1"/>
  <c r="N21" i="1"/>
  <c r="H21" i="1"/>
  <c r="L21" i="1" s="1"/>
  <c r="N12" i="1"/>
  <c r="H12" i="1"/>
  <c r="M12" i="1" s="1"/>
  <c r="N8" i="1"/>
  <c r="L8" i="1"/>
  <c r="H8" i="1"/>
  <c r="M8" i="1" s="1"/>
  <c r="N6" i="1"/>
  <c r="U6" i="1" s="1"/>
  <c r="H6" i="1"/>
  <c r="L6" i="1" s="1"/>
  <c r="N5" i="1"/>
  <c r="U5" i="1" s="1"/>
  <c r="H5" i="1"/>
  <c r="M5" i="1" s="1"/>
  <c r="L26" i="1" l="1"/>
  <c r="W8" i="1"/>
  <c r="L43" i="1"/>
  <c r="L38" i="1"/>
  <c r="L36" i="1"/>
  <c r="L34" i="1"/>
  <c r="L27" i="1"/>
  <c r="L12" i="1"/>
  <c r="W12" i="1" s="1"/>
  <c r="M21" i="1"/>
  <c r="W21" i="1" s="1"/>
  <c r="M6" i="1"/>
  <c r="L5" i="1"/>
</calcChain>
</file>

<file path=xl/sharedStrings.xml><?xml version="1.0" encoding="utf-8"?>
<sst xmlns="http://schemas.openxmlformats.org/spreadsheetml/2006/main" count="264" uniqueCount="174">
  <si>
    <t xml:space="preserve">ADQUISICION DE BIENES Y SERVICIOS PARA LA INSTITUCION BENEMERITO CUERPO DE BOMBEROS DEL CANTON LA LIBERTAD EN EL MES FEBRERO </t>
  </si>
  <si>
    <t>No</t>
  </si>
  <si>
    <t>FECHA</t>
  </si>
  <si>
    <t>RUC / N. CEDULA</t>
  </si>
  <si>
    <t xml:space="preserve">PROVEEDOR </t>
  </si>
  <si>
    <t>No. FACTURA</t>
  </si>
  <si>
    <t>CONCEPTO</t>
  </si>
  <si>
    <t>SUB TOTAL</t>
  </si>
  <si>
    <t>IVA 15%</t>
  </si>
  <si>
    <t>BASE CERO</t>
  </si>
  <si>
    <t xml:space="preserve">PAGO POR PLATAFORMA </t>
  </si>
  <si>
    <t>NEGOCIO POPULAR</t>
  </si>
  <si>
    <t>TOTAL</t>
  </si>
  <si>
    <t>IMP. IVA 100%</t>
  </si>
  <si>
    <t>RET RENTA %</t>
  </si>
  <si>
    <t xml:space="preserve">N.- RETENCION </t>
  </si>
  <si>
    <t>CANTIDAD DE BIENES POR FACTURA</t>
  </si>
  <si>
    <t>DESCRIPCION</t>
  </si>
  <si>
    <t>V.UNI</t>
  </si>
  <si>
    <t xml:space="preserve">FECHA DE PAGO </t>
  </si>
  <si>
    <t xml:space="preserve"># PARTIDA </t>
  </si>
  <si>
    <t>NOMBRE DE PARTIDA</t>
  </si>
  <si>
    <t xml:space="preserve">VALOR PAGADO </t>
  </si>
  <si>
    <t xml:space="preserve"># ASIENTOS CONTABLES </t>
  </si>
  <si>
    <t xml:space="preserve"># COMPROBANTE DE EGRESO </t>
  </si>
  <si>
    <t xml:space="preserve">ADMINISTRADOR DE CONTRATO </t>
  </si>
  <si>
    <t xml:space="preserve">DOCUMENTOS HABILITANTES </t>
  </si>
  <si>
    <t>INFORME DE NECESIDAD</t>
  </si>
  <si>
    <t xml:space="preserve">TDR ESPECIFICACION TECNICA </t>
  </si>
  <si>
    <t>MARZO</t>
  </si>
  <si>
    <t>0190005070001</t>
  </si>
  <si>
    <t xml:space="preserve">CONTINENTAL TIRE ANDINA </t>
  </si>
  <si>
    <t>013-001-000009136</t>
  </si>
  <si>
    <t xml:space="preserve">LLANTAS </t>
  </si>
  <si>
    <t>001-001-000001737</t>
  </si>
  <si>
    <t>53.14.11</t>
  </si>
  <si>
    <t>PARTES Y REPUESTOS</t>
  </si>
  <si>
    <t>969</t>
  </si>
  <si>
    <t>983</t>
  </si>
  <si>
    <t>-</t>
  </si>
  <si>
    <t>0095</t>
  </si>
  <si>
    <t>0907195630001</t>
  </si>
  <si>
    <t xml:space="preserve">TOMALA RAMIREZ ALFREDO EFRAIN </t>
  </si>
  <si>
    <t>001-100-000000042</t>
  </si>
  <si>
    <t>TINTAS Y CAJA PARA IMPRESORA EPSON</t>
  </si>
  <si>
    <t>24/03/2025</t>
  </si>
  <si>
    <t>001-001-000001740</t>
  </si>
  <si>
    <t>53.08.04</t>
  </si>
  <si>
    <t xml:space="preserve">MATERIALES DE OFICINA </t>
  </si>
  <si>
    <t>989</t>
  </si>
  <si>
    <t>1033</t>
  </si>
  <si>
    <t>0118</t>
  </si>
  <si>
    <t>0919472951001</t>
  </si>
  <si>
    <t xml:space="preserve">OCHOA VERGARA JESSICA KATIUSKA </t>
  </si>
  <si>
    <t>001-101-000000008</t>
  </si>
  <si>
    <t xml:space="preserve">AIRE ACONDICIONADO </t>
  </si>
  <si>
    <t>001-001-000001744</t>
  </si>
  <si>
    <t>AIRE ACONDICIONADO DE 24000 BTU</t>
  </si>
  <si>
    <t>84.01.04</t>
  </si>
  <si>
    <t>MAQUINARIA Y EQUIPO (BIENES DE LARGA DURACION)</t>
  </si>
  <si>
    <t>1064</t>
  </si>
  <si>
    <t>1065</t>
  </si>
  <si>
    <t>144</t>
  </si>
  <si>
    <t>SUB OFICIAL JEFFERSON SORNOZA</t>
  </si>
  <si>
    <t>AIRE ACONDICIONADO DE 18000 BTU</t>
  </si>
  <si>
    <t>AIRE ACONDICIONADO DE 60000 BTU</t>
  </si>
  <si>
    <t>ABRIL</t>
  </si>
  <si>
    <t>65-114-0048</t>
  </si>
  <si>
    <t>SAFETY SOURSE INTERNATIONAL INC</t>
  </si>
  <si>
    <t>1790732657001</t>
  </si>
  <si>
    <t>COMPAÑIA COGECOMSA S. A.</t>
  </si>
  <si>
    <t>002-002-000230896</t>
  </si>
  <si>
    <t>MATERIALES DE ASEO</t>
  </si>
  <si>
    <t>001-001-000001766</t>
  </si>
  <si>
    <t>GUANTES DE CAUCHO N. 8 1/2- BICOLOR</t>
  </si>
  <si>
    <t xml:space="preserve">ESCOBA DE PLASTICO DE CERDAS RIGIDAS MANGO DE MADERA DE 24CM. </t>
  </si>
  <si>
    <t>FRANELA CORTADA DE 1M.</t>
  </si>
  <si>
    <t xml:space="preserve">CEPILLOS DE MANO CON AGARRADERA </t>
  </si>
  <si>
    <t xml:space="preserve">RECOGEDOR DE BASURA CON MANGO DE PLASTICO </t>
  </si>
  <si>
    <t>FUNDAS DE BASURA USO INDUSTRIAL NEGRA 30X36</t>
  </si>
  <si>
    <t>TRAPEADOR REDONDO DE MICROFIBRA DE 24-30 CM.</t>
  </si>
  <si>
    <t xml:space="preserve">CEPILLO PARA SANITARIO CON BASE PLASTICA </t>
  </si>
  <si>
    <t>ATOMIZADOR 500 CC</t>
  </si>
  <si>
    <t>002-002-000230888</t>
  </si>
  <si>
    <t>001-001-000001765</t>
  </si>
  <si>
    <t xml:space="preserve">ANTISARRO GALON </t>
  </si>
  <si>
    <t>HIPOCLORITO DE SODIO AL 5%</t>
  </si>
  <si>
    <t xml:space="preserve">GALON DE JABON LIQUIDO DE TOCADOR </t>
  </si>
  <si>
    <t>JUNIO</t>
  </si>
  <si>
    <t>53.08.05</t>
  </si>
  <si>
    <t>JULIO</t>
  </si>
  <si>
    <t>1793203402001</t>
  </si>
  <si>
    <t>SOLSTEC S.A.S.</t>
  </si>
  <si>
    <t>001-010-000000583</t>
  </si>
  <si>
    <t>DROM</t>
  </si>
  <si>
    <t>001-001-000001776</t>
  </si>
  <si>
    <t>MAQUINARIA Y EQUIPO</t>
  </si>
  <si>
    <t>001-001-000000004</t>
  </si>
  <si>
    <t>EPP</t>
  </si>
  <si>
    <t>001-001-000001787</t>
  </si>
  <si>
    <t>CHAQUETAS ESTANDAR DE 74 CM (29)</t>
  </si>
  <si>
    <t>ANTICIPO 28 DE ABRIL Y DIFERENCIA 29 DE AGOSTO 2025 ENTREGA DE EPP</t>
  </si>
  <si>
    <t>53.08.02</t>
  </si>
  <si>
    <t>PANTALONES FXM-STD-ARMOR-AP-LIBERTAD-P65</t>
  </si>
  <si>
    <t>GUANTES DE CUERO FERE DEX-PRO 3D</t>
  </si>
  <si>
    <t>GUANTES GR51LG DEX-RESCUE</t>
  </si>
  <si>
    <t>CAPAS EXTERIOR E INTERIOR FIRE DEX 8oz (20/80)</t>
  </si>
  <si>
    <t>BOTAS DE CAUCHO FIRE DEX</t>
  </si>
  <si>
    <t>SEPTIEMBRE</t>
  </si>
  <si>
    <t>0932647134001</t>
  </si>
  <si>
    <t>HERMENEJILDO CONGO CAROLINA VERONICA</t>
  </si>
  <si>
    <t>001-101-000000131</t>
  </si>
  <si>
    <t>001-001-000001791</t>
  </si>
  <si>
    <t>MATERIALES DE ASEP NO CATALOGADOS</t>
  </si>
  <si>
    <t>OCTUBRE</t>
  </si>
  <si>
    <t>30-1039800</t>
  </si>
  <si>
    <t>MIRACLE MILE SAFETY COMPANY CORP</t>
  </si>
  <si>
    <t>001-001-000000005</t>
  </si>
  <si>
    <t>LIQUIDACION DE COMPRA BOTAS MULTIPROPOSITOS</t>
  </si>
  <si>
    <t>001-001-000001797</t>
  </si>
  <si>
    <t>BOTAS MULTIPROPOSITOS HAIX AIRPOWER XR91. ANTIESTETICA, RESISTENTE, RESISTENTE A LLAMAS Y PROTECCION CONTRA IMPACTOS, CUMPLE NORMATIVA EN 15090:2012</t>
  </si>
  <si>
    <t xml:space="preserve">VESTUARIO LENCERIA PRENDAS DE PROTECCION INSUMOS Y ACCESORIOS PARAVUNIFORMES DEL PERSONAL DE PROTECCION </t>
  </si>
  <si>
    <t>2167</t>
  </si>
  <si>
    <t>2193</t>
  </si>
  <si>
    <t>587</t>
  </si>
  <si>
    <t>NOVIEMBRE</t>
  </si>
  <si>
    <t>1790550540001</t>
  </si>
  <si>
    <t>SAMPER CIA. LTDA.</t>
  </si>
  <si>
    <t>001-003-000001358</t>
  </si>
  <si>
    <t>SIMULADOR</t>
  </si>
  <si>
    <t>001-001-000001813</t>
  </si>
  <si>
    <t xml:space="preserve">COMPONENTES EXTERNOS DE SIMULACION </t>
  </si>
  <si>
    <t>84.01.07</t>
  </si>
  <si>
    <t xml:space="preserve">EQUIPOS SITEMAS Y PAQUETES INFORMATICOS </t>
  </si>
  <si>
    <t>2415</t>
  </si>
  <si>
    <t>2431</t>
  </si>
  <si>
    <t>707</t>
  </si>
  <si>
    <t>GAFAS DE REALIDAD VIRTUAL META CUEST 3</t>
  </si>
  <si>
    <t xml:space="preserve">CONTROLES CON BATERIAS RECARGADAS </t>
  </si>
  <si>
    <t xml:space="preserve">PROGRAMA DE SIMULACION VIRTUAL E-XTIGUISHER </t>
  </si>
  <si>
    <t>DICIEMBRE</t>
  </si>
  <si>
    <t>1303929028001</t>
  </si>
  <si>
    <t>SIERRA ZAMBRANO TANIA ESTELA</t>
  </si>
  <si>
    <t>001-010-000001095</t>
  </si>
  <si>
    <t xml:space="preserve">CAMARAS </t>
  </si>
  <si>
    <t>001-001-000001820</t>
  </si>
  <si>
    <t>CAMARA IP TIPO BALA DOBLE LENTRO 180HIKVISION DS-2CD1T67G2HP-LIUF/SRB(6MP 2.8MM)</t>
  </si>
  <si>
    <t>CAMARA IO HIKVISION DS-22CD2183G2-LIS2U 2.8MM-8MP DOMO ACUSENSE</t>
  </si>
  <si>
    <t xml:space="preserve">SWITCH POE GIGANBIT SMART MANAGED HIKVISION DIS-E1518 P-EI-M-16 PUERTOS POE </t>
  </si>
  <si>
    <t>CANT</t>
  </si>
  <si>
    <t>ACIDO NITRICO</t>
  </si>
  <si>
    <t>LIMPIADOR MULTIUSOS CON ACCION DESINFECTANTE</t>
  </si>
  <si>
    <t>TOALLA DE MANOS ROLLO 300 M</t>
  </si>
  <si>
    <t>DETERGENTE ECOLOGICO EN POLVO PRESENTACION DE 15 KG</t>
  </si>
  <si>
    <t>FUNDAS ROJAS INDUSTRIAL 30X36</t>
  </si>
  <si>
    <t>NAFTALINA</t>
  </si>
  <si>
    <t>FRANGANCIA EN AEROSOL CANELA - MANZANA 270ML</t>
  </si>
  <si>
    <t>INSECTICIDA PARA USO GENERAL</t>
  </si>
  <si>
    <t>PASTILLAS AMBIENTADORAS DE CEREZA</t>
  </si>
  <si>
    <t>PASTILLAS DESINFECTANTES PARA INODOROS</t>
  </si>
  <si>
    <t xml:space="preserve">CEPILLOS DE LAVADO DE AUTOS CON MANGO </t>
  </si>
  <si>
    <t>JABON LIQUIDO PARA LAVAR VEHICULOS (SHAMPOO)</t>
  </si>
  <si>
    <t>ESCURRIDOR DE AGUA GRANDE (PISO)</t>
  </si>
  <si>
    <t xml:space="preserve">MAQUINARIASY EQUIPOS </t>
  </si>
  <si>
    <t>216</t>
  </si>
  <si>
    <t>DRON CAMARAS TERMICASAUTEL</t>
  </si>
  <si>
    <t>BATERIAS  DE VUELO INTELIGENTE</t>
  </si>
  <si>
    <t>118</t>
  </si>
  <si>
    <t xml:space="preserve"> CAJA DE MANTENIMIENTOS EPSON </t>
  </si>
  <si>
    <t>TINTA EPSON</t>
  </si>
  <si>
    <t>MATERIALES DE OFICINAS</t>
  </si>
  <si>
    <t>PAPEL HIGIENICO</t>
  </si>
  <si>
    <t>376</t>
  </si>
  <si>
    <t>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</si>
</sst>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left"/>
    </xf>
    <xf numFmtId="49" fontId="0" fillId="0" borderId="9" xfId="0" applyNumberFormat="1" applyBorder="1"/>
    <xf numFmtId="0" fontId="0" fillId="0" borderId="9" xfId="0" applyBorder="1"/>
    <xf numFmtId="2" fontId="0" fillId="0" borderId="9" xfId="0" applyNumberFormat="1" applyBorder="1"/>
    <xf numFmtId="0" fontId="0" fillId="0" borderId="9" xfId="0" applyBorder="1" applyAlignment="1">
      <alignment horizontal="right"/>
    </xf>
    <xf numFmtId="2" fontId="1" fillId="0" borderId="9" xfId="0" applyNumberFormat="1" applyFont="1" applyBorder="1" applyAlignment="1">
      <alignment horizontal="right"/>
    </xf>
    <xf numFmtId="14" fontId="0" fillId="0" borderId="9" xfId="0" applyNumberFormat="1" applyBorder="1"/>
    <xf numFmtId="0" fontId="0" fillId="0" borderId="9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2" fontId="0" fillId="0" borderId="9" xfId="0" applyNumberFormat="1" applyBorder="1" applyAlignment="1">
      <alignment horizontal="right"/>
    </xf>
    <xf numFmtId="14" fontId="0" fillId="4" borderId="9" xfId="0" applyNumberFormat="1" applyFill="1" applyBorder="1"/>
    <xf numFmtId="49" fontId="0" fillId="4" borderId="9" xfId="0" applyNumberFormat="1" applyFill="1" applyBorder="1"/>
    <xf numFmtId="0" fontId="0" fillId="4" borderId="9" xfId="0" applyFill="1" applyBorder="1"/>
    <xf numFmtId="0" fontId="1" fillId="4" borderId="9" xfId="0" applyFont="1" applyFill="1" applyBorder="1"/>
    <xf numFmtId="2" fontId="0" fillId="4" borderId="9" xfId="0" applyNumberFormat="1" applyFill="1" applyBorder="1"/>
    <xf numFmtId="2" fontId="0" fillId="4" borderId="9" xfId="0" applyNumberFormat="1" applyFill="1" applyBorder="1" applyAlignment="1">
      <alignment vertical="center"/>
    </xf>
    <xf numFmtId="2" fontId="1" fillId="4" borderId="9" xfId="0" applyNumberFormat="1" applyFont="1" applyFill="1" applyBorder="1"/>
    <xf numFmtId="14" fontId="0" fillId="4" borderId="9" xfId="0" applyNumberForma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9" xfId="0" applyFill="1" applyBorder="1" applyAlignment="1">
      <alignment horizontal="center"/>
    </xf>
    <xf numFmtId="14" fontId="0" fillId="0" borderId="0" xfId="0" applyNumberFormat="1"/>
    <xf numFmtId="49" fontId="0" fillId="0" borderId="0" xfId="0" applyNumberFormat="1"/>
    <xf numFmtId="0" fontId="1" fillId="0" borderId="0" xfId="0" applyFont="1"/>
    <xf numFmtId="2" fontId="0" fillId="0" borderId="0" xfId="0" applyNumberFormat="1"/>
    <xf numFmtId="2" fontId="0" fillId="0" borderId="0" xfId="0" applyNumberFormat="1" applyAlignment="1">
      <alignment vertical="center"/>
    </xf>
    <xf numFmtId="2" fontId="1" fillId="0" borderId="0" xfId="0" applyNumberFormat="1" applyFont="1"/>
    <xf numFmtId="2" fontId="0" fillId="0" borderId="8" xfId="0" applyNumberFormat="1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2" fontId="1" fillId="0" borderId="9" xfId="0" applyNumberFormat="1" applyFont="1" applyBorder="1"/>
    <xf numFmtId="0" fontId="0" fillId="0" borderId="15" xfId="0" applyBorder="1"/>
    <xf numFmtId="0" fontId="1" fillId="0" borderId="9" xfId="0" applyFont="1" applyBorder="1"/>
    <xf numFmtId="0" fontId="0" fillId="5" borderId="9" xfId="0" applyFill="1" applyBorder="1" applyAlignment="1">
      <alignment horizontal="center"/>
    </xf>
    <xf numFmtId="0" fontId="0" fillId="5" borderId="9" xfId="0" applyFill="1" applyBorder="1"/>
    <xf numFmtId="0" fontId="0" fillId="5" borderId="11" xfId="0" applyFill="1" applyBorder="1" applyAlignment="1">
      <alignment horizontal="center"/>
    </xf>
    <xf numFmtId="0" fontId="0" fillId="5" borderId="11" xfId="0" applyFill="1" applyBorder="1"/>
    <xf numFmtId="0" fontId="0" fillId="6" borderId="9" xfId="0" applyFill="1" applyBorder="1" applyAlignment="1">
      <alignment horizontal="center"/>
    </xf>
    <xf numFmtId="0" fontId="0" fillId="6" borderId="9" xfId="0" applyFill="1" applyBorder="1"/>
    <xf numFmtId="14" fontId="0" fillId="0" borderId="0" xfId="0" applyNumberFormat="1" applyAlignment="1">
      <alignment horizontal="left"/>
    </xf>
    <xf numFmtId="0" fontId="0" fillId="7" borderId="0" xfId="0" applyFill="1" applyAlignment="1">
      <alignment vertical="center" textRotation="90" wrapText="1"/>
    </xf>
    <xf numFmtId="0" fontId="0" fillId="4" borderId="9" xfId="0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49" fontId="0" fillId="4" borderId="9" xfId="0" applyNumberFormat="1" applyFill="1" applyBorder="1" applyAlignment="1">
      <alignment horizontal="center"/>
    </xf>
    <xf numFmtId="14" fontId="0" fillId="4" borderId="9" xfId="0" applyNumberFormat="1" applyFill="1" applyBorder="1" applyAlignment="1">
      <alignment horizontal="right"/>
    </xf>
    <xf numFmtId="49" fontId="1" fillId="4" borderId="9" xfId="0" applyNumberFormat="1" applyFont="1" applyFill="1" applyBorder="1"/>
    <xf numFmtId="164" fontId="0" fillId="4" borderId="9" xfId="0" applyNumberFormat="1" applyFill="1" applyBorder="1"/>
    <xf numFmtId="14" fontId="0" fillId="0" borderId="9" xfId="0" applyNumberFormat="1" applyBorder="1" applyAlignment="1">
      <alignment horizontal="right"/>
    </xf>
    <xf numFmtId="49" fontId="1" fillId="0" borderId="9" xfId="0" applyNumberFormat="1" applyFont="1" applyBorder="1"/>
    <xf numFmtId="164" fontId="0" fillId="0" borderId="9" xfId="0" applyNumberFormat="1" applyBorder="1"/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8" borderId="9" xfId="0" applyFill="1" applyBorder="1" applyAlignment="1">
      <alignment horizontal="center"/>
    </xf>
    <xf numFmtId="14" fontId="0" fillId="8" borderId="9" xfId="0" applyNumberFormat="1" applyFill="1" applyBorder="1"/>
    <xf numFmtId="49" fontId="0" fillId="8" borderId="9" xfId="0" applyNumberFormat="1" applyFill="1" applyBorder="1"/>
    <xf numFmtId="0" fontId="0" fillId="8" borderId="9" xfId="0" applyFill="1" applyBorder="1"/>
    <xf numFmtId="2" fontId="0" fillId="8" borderId="9" xfId="0" applyNumberFormat="1" applyFill="1" applyBorder="1"/>
    <xf numFmtId="14" fontId="0" fillId="8" borderId="9" xfId="0" applyNumberFormat="1" applyFill="1" applyBorder="1" applyAlignment="1">
      <alignment horizontal="left"/>
    </xf>
    <xf numFmtId="0" fontId="0" fillId="8" borderId="9" xfId="0" applyFill="1" applyBorder="1" applyAlignment="1">
      <alignment horizontal="left"/>
    </xf>
    <xf numFmtId="2" fontId="1" fillId="8" borderId="9" xfId="0" applyNumberFormat="1" applyFont="1" applyFill="1" applyBorder="1"/>
    <xf numFmtId="49" fontId="0" fillId="8" borderId="9" xfId="0" applyNumberForma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0" fontId="0" fillId="9" borderId="9" xfId="0" applyFill="1" applyBorder="1" applyAlignment="1">
      <alignment horizontal="left"/>
    </xf>
    <xf numFmtId="0" fontId="0" fillId="9" borderId="9" xfId="0" applyFill="1" applyBorder="1" applyAlignment="1">
      <alignment horizontal="center"/>
    </xf>
    <xf numFmtId="0" fontId="0" fillId="9" borderId="9" xfId="0" applyFill="1" applyBorder="1"/>
    <xf numFmtId="49" fontId="0" fillId="9" borderId="9" xfId="0" applyNumberFormat="1" applyFill="1" applyBorder="1" applyAlignment="1">
      <alignment horizontal="center"/>
    </xf>
    <xf numFmtId="2" fontId="0" fillId="9" borderId="9" xfId="0" applyNumberFormat="1" applyFill="1" applyBorder="1"/>
    <xf numFmtId="14" fontId="0" fillId="9" borderId="9" xfId="0" applyNumberFormat="1" applyFill="1" applyBorder="1"/>
    <xf numFmtId="49" fontId="0" fillId="9" borderId="9" xfId="0" applyNumberFormat="1" applyFill="1" applyBorder="1"/>
    <xf numFmtId="49" fontId="0" fillId="9" borderId="9" xfId="0" applyNumberFormat="1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right"/>
    </xf>
    <xf numFmtId="0" fontId="0" fillId="0" borderId="9" xfId="0" applyFill="1" applyBorder="1"/>
    <xf numFmtId="0" fontId="0" fillId="9" borderId="9" xfId="0" applyFill="1" applyBorder="1" applyAlignment="1">
      <alignment vertical="center"/>
    </xf>
    <xf numFmtId="0" fontId="0" fillId="9" borderId="11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49" fontId="0" fillId="9" borderId="11" xfId="0" applyNumberFormat="1" applyFill="1" applyBorder="1" applyAlignment="1">
      <alignment horizontal="center" vertical="center"/>
    </xf>
    <xf numFmtId="49" fontId="0" fillId="9" borderId="5" xfId="0" applyNumberFormat="1" applyFill="1" applyBorder="1" applyAlignment="1">
      <alignment horizontal="center" vertical="center"/>
    </xf>
    <xf numFmtId="49" fontId="0" fillId="9" borderId="4" xfId="0" applyNumberFormat="1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/>
    </xf>
    <xf numFmtId="49" fontId="0" fillId="9" borderId="11" xfId="0" applyNumberForma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2" fontId="0" fillId="9" borderId="11" xfId="0" applyNumberFormat="1" applyFont="1" applyFill="1" applyBorder="1" applyAlignment="1">
      <alignment horizontal="center" vertical="center"/>
    </xf>
    <xf numFmtId="2" fontId="0" fillId="9" borderId="5" xfId="0" applyNumberFormat="1" applyFont="1" applyFill="1" applyBorder="1" applyAlignment="1">
      <alignment horizontal="center" vertical="center"/>
    </xf>
    <xf numFmtId="2" fontId="0" fillId="9" borderId="4" xfId="0" applyNumberFormat="1" applyFont="1" applyFill="1" applyBorder="1" applyAlignment="1">
      <alignment horizontal="center" vertical="center"/>
    </xf>
    <xf numFmtId="0" fontId="0" fillId="9" borderId="9" xfId="0" applyFill="1" applyBorder="1" applyAlignment="1">
      <alignment horizontal="left" vertical="center"/>
    </xf>
    <xf numFmtId="0" fontId="0" fillId="9" borderId="11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14" fontId="0" fillId="4" borderId="11" xfId="0" applyNumberFormat="1" applyFill="1" applyBorder="1" applyAlignment="1">
      <alignment horizontal="center" vertical="center"/>
    </xf>
    <xf numFmtId="14" fontId="0" fillId="4" borderId="5" xfId="0" applyNumberFormat="1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2" fontId="1" fillId="4" borderId="11" xfId="0" applyNumberFormat="1" applyFont="1" applyFill="1" applyBorder="1" applyAlignment="1">
      <alignment horizontal="right" vertical="center"/>
    </xf>
    <xf numFmtId="2" fontId="1" fillId="4" borderId="5" xfId="0" applyNumberFormat="1" applyFont="1" applyFill="1" applyBorder="1" applyAlignment="1">
      <alignment horizontal="right" vertical="center"/>
    </xf>
    <xf numFmtId="2" fontId="1" fillId="4" borderId="4" xfId="0" applyNumberFormat="1" applyFont="1" applyFill="1" applyBorder="1" applyAlignment="1">
      <alignment horizontal="right" vertical="center"/>
    </xf>
    <xf numFmtId="49" fontId="0" fillId="4" borderId="11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1" fillId="4" borderId="11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4" fontId="0" fillId="7" borderId="11" xfId="0" applyNumberFormat="1" applyFill="1" applyBorder="1" applyAlignment="1">
      <alignment horizontal="center" vertical="center" textRotation="90" wrapText="1"/>
    </xf>
    <xf numFmtId="14" fontId="0" fillId="7" borderId="5" xfId="0" applyNumberFormat="1" applyFill="1" applyBorder="1" applyAlignment="1">
      <alignment horizontal="center" vertical="center" textRotation="90" wrapText="1"/>
    </xf>
    <xf numFmtId="0" fontId="0" fillId="6" borderId="11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1" fillId="6" borderId="11" xfId="0" applyNumberFormat="1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4" xfId="0" applyFont="1" applyFill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4" borderId="11" xfId="0" applyNumberFormat="1" applyFill="1" applyBorder="1" applyAlignment="1">
      <alignment horizontal="center" vertical="center" wrapText="1"/>
    </xf>
    <xf numFmtId="14" fontId="0" fillId="4" borderId="5" xfId="0" applyNumberFormat="1" applyFill="1" applyBorder="1" applyAlignment="1">
      <alignment horizontal="center" vertical="center" wrapText="1"/>
    </xf>
    <xf numFmtId="14" fontId="0" fillId="4" borderId="4" xfId="0" applyNumberFormat="1" applyFill="1" applyBorder="1" applyAlignment="1">
      <alignment horizontal="center" vertical="center" wrapText="1"/>
    </xf>
    <xf numFmtId="2" fontId="1" fillId="4" borderId="11" xfId="0" applyNumberFormat="1" applyFont="1" applyFill="1" applyBorder="1" applyAlignment="1">
      <alignment horizontal="center" vertical="center"/>
    </xf>
    <xf numFmtId="2" fontId="1" fillId="4" borderId="5" xfId="0" applyNumberFormat="1" applyFont="1" applyFill="1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 vertical="center"/>
    </xf>
    <xf numFmtId="49" fontId="0" fillId="8" borderId="11" xfId="0" applyNumberFormat="1" applyFill="1" applyBorder="1" applyAlignment="1">
      <alignment horizontal="center" vertical="center"/>
    </xf>
    <xf numFmtId="49" fontId="0" fillId="8" borderId="5" xfId="0" applyNumberFormat="1" applyFill="1" applyBorder="1" applyAlignment="1">
      <alignment horizontal="center" vertical="center"/>
    </xf>
    <xf numFmtId="49" fontId="0" fillId="8" borderId="4" xfId="0" applyNumberFormat="1" applyFill="1" applyBorder="1" applyAlignment="1">
      <alignment horizontal="center" vertical="center"/>
    </xf>
    <xf numFmtId="14" fontId="0" fillId="8" borderId="11" xfId="0" applyNumberFormat="1" applyFill="1" applyBorder="1" applyAlignment="1">
      <alignment horizontal="center" vertical="center"/>
    </xf>
    <xf numFmtId="14" fontId="0" fillId="8" borderId="5" xfId="0" applyNumberFormat="1" applyFill="1" applyBorder="1" applyAlignment="1">
      <alignment horizontal="center" vertical="center"/>
    </xf>
    <xf numFmtId="14" fontId="0" fillId="8" borderId="4" xfId="0" applyNumberForma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2" fontId="1" fillId="8" borderId="11" xfId="0" applyNumberFormat="1" applyFont="1" applyFill="1" applyBorder="1" applyAlignment="1">
      <alignment horizontal="center" vertical="center"/>
    </xf>
    <xf numFmtId="2" fontId="1" fillId="8" borderId="5" xfId="0" applyNumberFormat="1" applyFont="1" applyFill="1" applyBorder="1" applyAlignment="1">
      <alignment horizontal="center" vertical="center"/>
    </xf>
    <xf numFmtId="2" fontId="1" fillId="8" borderId="4" xfId="0" applyNumberFormat="1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9408-26C7-4424-9E15-5B33CB768166}">
  <dimension ref="A1:G57"/>
  <sheetViews>
    <sheetView tabSelected="1" zoomScale="66" zoomScaleNormal="66" workbookViewId="0">
      <selection activeCell="A2" sqref="A2:G57"/>
    </sheetView>
  </sheetViews>
  <sheetFormatPr baseColWidth="10" defaultRowHeight="15" x14ac:dyDescent="0.25"/>
  <cols>
    <col min="2" max="2" width="13.5703125" style="2" customWidth="1"/>
    <col min="3" max="3" width="84.28515625" customWidth="1"/>
    <col min="5" max="5" width="15" customWidth="1"/>
    <col min="6" max="6" width="21.85546875" customWidth="1"/>
  </cols>
  <sheetData>
    <row r="1" spans="1:7" ht="17.25" customHeight="1" thickBot="1" x14ac:dyDescent="0.35">
      <c r="A1" s="93"/>
      <c r="B1" s="93"/>
      <c r="C1" s="93"/>
      <c r="D1" s="93"/>
      <c r="E1" s="93"/>
      <c r="F1" s="93"/>
      <c r="G1" s="93"/>
    </row>
    <row r="2" spans="1:7" x14ac:dyDescent="0.25">
      <c r="A2" s="94" t="s">
        <v>2</v>
      </c>
      <c r="B2" s="96" t="s">
        <v>149</v>
      </c>
      <c r="C2" s="98" t="s">
        <v>17</v>
      </c>
      <c r="D2" s="98" t="s">
        <v>18</v>
      </c>
      <c r="E2" s="96" t="s">
        <v>20</v>
      </c>
      <c r="F2" s="96" t="s">
        <v>21</v>
      </c>
      <c r="G2" s="96" t="s">
        <v>24</v>
      </c>
    </row>
    <row r="3" spans="1:7" x14ac:dyDescent="0.25">
      <c r="A3" s="95"/>
      <c r="B3" s="97"/>
      <c r="C3" s="96"/>
      <c r="D3" s="96"/>
      <c r="E3" s="97"/>
      <c r="F3" s="97"/>
      <c r="G3" s="97"/>
    </row>
    <row r="4" spans="1:7" x14ac:dyDescent="0.25">
      <c r="A4" s="73">
        <v>45726</v>
      </c>
      <c r="B4" s="69">
        <v>5</v>
      </c>
      <c r="C4" s="70" t="s">
        <v>33</v>
      </c>
      <c r="D4" s="69">
        <v>123.55</v>
      </c>
      <c r="E4" s="81" t="s">
        <v>35</v>
      </c>
      <c r="F4" s="6" t="s">
        <v>36</v>
      </c>
      <c r="G4" s="84" t="s">
        <v>40</v>
      </c>
    </row>
    <row r="5" spans="1:7" x14ac:dyDescent="0.25">
      <c r="A5" s="73"/>
      <c r="B5" s="69">
        <v>10</v>
      </c>
      <c r="C5" s="70" t="s">
        <v>33</v>
      </c>
      <c r="D5" s="69">
        <v>121.85</v>
      </c>
      <c r="E5" s="82"/>
      <c r="F5" s="6" t="s">
        <v>36</v>
      </c>
      <c r="G5" s="85"/>
    </row>
    <row r="6" spans="1:7" x14ac:dyDescent="0.25">
      <c r="A6" s="73"/>
      <c r="B6" s="69">
        <v>4</v>
      </c>
      <c r="C6" s="70" t="s">
        <v>33</v>
      </c>
      <c r="D6" s="69">
        <v>522.79999999999995</v>
      </c>
      <c r="E6" s="82"/>
      <c r="F6" s="6" t="s">
        <v>36</v>
      </c>
      <c r="G6" s="85"/>
    </row>
    <row r="7" spans="1:7" x14ac:dyDescent="0.25">
      <c r="A7" s="73"/>
      <c r="B7" s="69">
        <v>4</v>
      </c>
      <c r="C7" s="70" t="s">
        <v>33</v>
      </c>
      <c r="D7" s="69">
        <v>510.8</v>
      </c>
      <c r="E7" s="83"/>
      <c r="F7" s="6" t="s">
        <v>36</v>
      </c>
      <c r="G7" s="86"/>
    </row>
    <row r="8" spans="1:7" x14ac:dyDescent="0.25">
      <c r="A8" s="73">
        <v>45737</v>
      </c>
      <c r="B8" s="69">
        <v>8</v>
      </c>
      <c r="C8" s="70" t="s">
        <v>168</v>
      </c>
      <c r="D8" s="6">
        <v>39</v>
      </c>
      <c r="E8" s="81" t="s">
        <v>47</v>
      </c>
      <c r="F8" s="79" t="s">
        <v>170</v>
      </c>
      <c r="G8" s="84" t="s">
        <v>167</v>
      </c>
    </row>
    <row r="9" spans="1:7" x14ac:dyDescent="0.25">
      <c r="A9" s="73"/>
      <c r="B9" s="69">
        <v>4</v>
      </c>
      <c r="C9" s="57" t="s">
        <v>169</v>
      </c>
      <c r="D9" s="80">
        <v>285</v>
      </c>
      <c r="E9" s="82"/>
      <c r="F9" s="79" t="s">
        <v>170</v>
      </c>
      <c r="G9" s="85"/>
    </row>
    <row r="10" spans="1:7" x14ac:dyDescent="0.25">
      <c r="A10" s="73"/>
      <c r="B10" s="69">
        <v>4</v>
      </c>
      <c r="C10" s="57" t="s">
        <v>169</v>
      </c>
      <c r="D10" s="80">
        <v>285</v>
      </c>
      <c r="E10" s="82"/>
      <c r="F10" s="79" t="s">
        <v>170</v>
      </c>
      <c r="G10" s="85"/>
    </row>
    <row r="11" spans="1:7" x14ac:dyDescent="0.25">
      <c r="A11" s="73"/>
      <c r="B11" s="69">
        <v>4</v>
      </c>
      <c r="C11" s="57" t="s">
        <v>169</v>
      </c>
      <c r="D11" s="80">
        <v>285</v>
      </c>
      <c r="E11" s="82"/>
      <c r="F11" s="79" t="s">
        <v>170</v>
      </c>
      <c r="G11" s="85"/>
    </row>
    <row r="12" spans="1:7" x14ac:dyDescent="0.25">
      <c r="A12" s="73"/>
      <c r="B12" s="69">
        <v>4</v>
      </c>
      <c r="C12" s="57" t="s">
        <v>169</v>
      </c>
      <c r="D12" s="80">
        <v>375</v>
      </c>
      <c r="E12" s="83"/>
      <c r="F12" s="79" t="s">
        <v>170</v>
      </c>
      <c r="G12" s="86"/>
    </row>
    <row r="13" spans="1:7" x14ac:dyDescent="0.25">
      <c r="A13" s="73">
        <v>45751</v>
      </c>
      <c r="B13" s="69">
        <v>1</v>
      </c>
      <c r="C13" s="70" t="s">
        <v>57</v>
      </c>
      <c r="D13" s="72">
        <v>1436.16</v>
      </c>
      <c r="E13" s="87" t="s">
        <v>58</v>
      </c>
      <c r="F13" s="88" t="s">
        <v>59</v>
      </c>
      <c r="G13" s="89" t="s">
        <v>62</v>
      </c>
    </row>
    <row r="14" spans="1:7" x14ac:dyDescent="0.25">
      <c r="A14" s="73"/>
      <c r="B14" s="69">
        <v>1</v>
      </c>
      <c r="C14" s="70" t="s">
        <v>64</v>
      </c>
      <c r="D14" s="72">
        <v>1166.3150000000001</v>
      </c>
      <c r="E14" s="87"/>
      <c r="F14" s="88"/>
      <c r="G14" s="89"/>
    </row>
    <row r="15" spans="1:7" x14ac:dyDescent="0.25">
      <c r="A15" s="73"/>
      <c r="B15" s="69">
        <v>2</v>
      </c>
      <c r="C15" s="70" t="s">
        <v>65</v>
      </c>
      <c r="D15" s="72">
        <v>2098.7600000000002</v>
      </c>
      <c r="E15" s="87"/>
      <c r="F15" s="88"/>
      <c r="G15" s="89"/>
    </row>
    <row r="16" spans="1:7" x14ac:dyDescent="0.25">
      <c r="A16" s="73">
        <v>45838</v>
      </c>
      <c r="B16" s="69">
        <v>180</v>
      </c>
      <c r="C16" s="70" t="s">
        <v>171</v>
      </c>
      <c r="D16" s="72">
        <v>2.68</v>
      </c>
      <c r="E16" s="76" t="s">
        <v>89</v>
      </c>
      <c r="F16" s="77" t="s">
        <v>72</v>
      </c>
      <c r="G16" s="75" t="s">
        <v>172</v>
      </c>
    </row>
    <row r="17" spans="1:7" ht="15" customHeight="1" x14ac:dyDescent="0.25">
      <c r="B17" s="69">
        <v>12</v>
      </c>
      <c r="C17" s="70" t="s">
        <v>74</v>
      </c>
      <c r="D17" s="70">
        <v>1.43</v>
      </c>
      <c r="E17" s="87" t="s">
        <v>89</v>
      </c>
      <c r="F17" s="88" t="s">
        <v>72</v>
      </c>
      <c r="G17" s="87">
        <v>374</v>
      </c>
    </row>
    <row r="18" spans="1:7" x14ac:dyDescent="0.25">
      <c r="A18" s="73"/>
      <c r="B18" s="69">
        <v>20</v>
      </c>
      <c r="C18" s="70" t="s">
        <v>75</v>
      </c>
      <c r="D18" s="70">
        <v>1.41</v>
      </c>
      <c r="E18" s="87"/>
      <c r="F18" s="88"/>
      <c r="G18" s="87"/>
    </row>
    <row r="19" spans="1:7" x14ac:dyDescent="0.25">
      <c r="A19" s="73"/>
      <c r="B19" s="69">
        <v>25</v>
      </c>
      <c r="C19" s="70" t="s">
        <v>76</v>
      </c>
      <c r="D19" s="70">
        <v>2.4900000000000002</v>
      </c>
      <c r="E19" s="87"/>
      <c r="F19" s="88"/>
      <c r="G19" s="87"/>
    </row>
    <row r="20" spans="1:7" x14ac:dyDescent="0.25">
      <c r="A20" s="73"/>
      <c r="B20" s="69">
        <v>12</v>
      </c>
      <c r="C20" s="70" t="s">
        <v>77</v>
      </c>
      <c r="D20" s="70">
        <v>0.73</v>
      </c>
      <c r="E20" s="87"/>
      <c r="F20" s="88"/>
      <c r="G20" s="87"/>
    </row>
    <row r="21" spans="1:7" x14ac:dyDescent="0.25">
      <c r="A21" s="73"/>
      <c r="B21" s="69">
        <v>12</v>
      </c>
      <c r="C21" s="70" t="s">
        <v>78</v>
      </c>
      <c r="D21" s="70">
        <v>1.91</v>
      </c>
      <c r="E21" s="87"/>
      <c r="F21" s="88"/>
      <c r="G21" s="87"/>
    </row>
    <row r="22" spans="1:7" x14ac:dyDescent="0.25">
      <c r="A22" s="73"/>
      <c r="B22" s="69">
        <v>250</v>
      </c>
      <c r="C22" s="70" t="s">
        <v>79</v>
      </c>
      <c r="D22" s="70">
        <v>1.76</v>
      </c>
      <c r="E22" s="87"/>
      <c r="F22" s="88"/>
      <c r="G22" s="87"/>
    </row>
    <row r="23" spans="1:7" x14ac:dyDescent="0.25">
      <c r="A23" s="73"/>
      <c r="B23" s="69">
        <v>12</v>
      </c>
      <c r="C23" s="70" t="s">
        <v>80</v>
      </c>
      <c r="D23" s="70">
        <v>2.75</v>
      </c>
      <c r="E23" s="87"/>
      <c r="F23" s="88"/>
      <c r="G23" s="87"/>
    </row>
    <row r="24" spans="1:7" x14ac:dyDescent="0.25">
      <c r="A24" s="73"/>
      <c r="B24" s="69">
        <v>12</v>
      </c>
      <c r="C24" s="70" t="s">
        <v>81</v>
      </c>
      <c r="D24" s="70">
        <v>0.99</v>
      </c>
      <c r="E24" s="87"/>
      <c r="F24" s="88"/>
      <c r="G24" s="87"/>
    </row>
    <row r="25" spans="1:7" x14ac:dyDescent="0.25">
      <c r="A25" s="73"/>
      <c r="B25" s="69">
        <v>50</v>
      </c>
      <c r="C25" s="70" t="s">
        <v>82</v>
      </c>
      <c r="D25" s="70">
        <v>1.39</v>
      </c>
      <c r="E25" s="87"/>
      <c r="F25" s="88"/>
      <c r="G25" s="87"/>
    </row>
    <row r="26" spans="1:7" ht="15" customHeight="1" x14ac:dyDescent="0.25">
      <c r="A26" s="73">
        <v>45838</v>
      </c>
      <c r="B26" s="69">
        <v>6</v>
      </c>
      <c r="C26" s="70" t="s">
        <v>85</v>
      </c>
      <c r="D26" s="70">
        <v>3.41</v>
      </c>
      <c r="E26" s="87" t="s">
        <v>89</v>
      </c>
      <c r="F26" s="88" t="s">
        <v>72</v>
      </c>
      <c r="G26" s="87">
        <v>372</v>
      </c>
    </row>
    <row r="27" spans="1:7" x14ac:dyDescent="0.25">
      <c r="A27" s="74"/>
      <c r="B27" s="69">
        <v>15</v>
      </c>
      <c r="C27" s="70" t="s">
        <v>86</v>
      </c>
      <c r="D27" s="70">
        <v>11.25</v>
      </c>
      <c r="E27" s="87"/>
      <c r="F27" s="88"/>
      <c r="G27" s="87"/>
    </row>
    <row r="28" spans="1:7" x14ac:dyDescent="0.25">
      <c r="A28" s="70"/>
      <c r="B28" s="69">
        <v>4</v>
      </c>
      <c r="C28" s="70" t="s">
        <v>87</v>
      </c>
      <c r="D28" s="70">
        <v>3.19</v>
      </c>
      <c r="E28" s="87"/>
      <c r="F28" s="88"/>
      <c r="G28" s="87"/>
    </row>
    <row r="29" spans="1:7" x14ac:dyDescent="0.25">
      <c r="A29" s="73">
        <v>45866</v>
      </c>
      <c r="B29" s="69">
        <v>1</v>
      </c>
      <c r="C29" s="57" t="s">
        <v>165</v>
      </c>
      <c r="D29" s="78">
        <v>8500</v>
      </c>
      <c r="E29" s="103" t="s">
        <v>58</v>
      </c>
      <c r="F29" s="6" t="s">
        <v>163</v>
      </c>
      <c r="G29" s="103">
        <v>411</v>
      </c>
    </row>
    <row r="30" spans="1:7" x14ac:dyDescent="0.25">
      <c r="A30" s="73"/>
      <c r="B30" s="69">
        <v>1</v>
      </c>
      <c r="C30" s="57" t="s">
        <v>166</v>
      </c>
      <c r="D30" s="78">
        <v>1490</v>
      </c>
      <c r="E30" s="104"/>
      <c r="F30" s="6" t="s">
        <v>163</v>
      </c>
      <c r="G30" s="104"/>
    </row>
    <row r="31" spans="1:7" x14ac:dyDescent="0.25">
      <c r="A31" s="73">
        <v>45897</v>
      </c>
      <c r="B31" s="69">
        <v>12</v>
      </c>
      <c r="C31" s="70" t="s">
        <v>100</v>
      </c>
      <c r="D31" s="70">
        <v>1883.32</v>
      </c>
      <c r="E31" s="87" t="s">
        <v>102</v>
      </c>
      <c r="F31" s="102" t="s">
        <v>121</v>
      </c>
      <c r="G31" s="89" t="s">
        <v>164</v>
      </c>
    </row>
    <row r="32" spans="1:7" x14ac:dyDescent="0.25">
      <c r="A32" s="73"/>
      <c r="B32" s="69">
        <v>12</v>
      </c>
      <c r="C32" s="70" t="s">
        <v>103</v>
      </c>
      <c r="D32" s="70">
        <v>1255.8800000000001</v>
      </c>
      <c r="E32" s="87"/>
      <c r="F32" s="102"/>
      <c r="G32" s="89"/>
    </row>
    <row r="33" spans="1:7" x14ac:dyDescent="0.25">
      <c r="A33" s="73"/>
      <c r="B33" s="69">
        <v>12</v>
      </c>
      <c r="C33" s="70" t="s">
        <v>104</v>
      </c>
      <c r="D33" s="70">
        <v>142.83000000000001</v>
      </c>
      <c r="E33" s="87"/>
      <c r="F33" s="102"/>
      <c r="G33" s="89"/>
    </row>
    <row r="34" spans="1:7" x14ac:dyDescent="0.25">
      <c r="A34" s="73"/>
      <c r="B34" s="69">
        <v>12</v>
      </c>
      <c r="C34" s="70" t="s">
        <v>105</v>
      </c>
      <c r="D34" s="70">
        <v>95.53</v>
      </c>
      <c r="E34" s="87"/>
      <c r="F34" s="102"/>
      <c r="G34" s="89"/>
    </row>
    <row r="35" spans="1:7" x14ac:dyDescent="0.25">
      <c r="A35" s="73"/>
      <c r="B35" s="69">
        <v>12</v>
      </c>
      <c r="C35" s="70" t="s">
        <v>106</v>
      </c>
      <c r="D35" s="70">
        <v>42.75</v>
      </c>
      <c r="E35" s="87"/>
      <c r="F35" s="102"/>
      <c r="G35" s="89"/>
    </row>
    <row r="36" spans="1:7" x14ac:dyDescent="0.25">
      <c r="A36" s="73"/>
      <c r="B36" s="69">
        <v>12</v>
      </c>
      <c r="C36" s="70" t="s">
        <v>107</v>
      </c>
      <c r="D36" s="70">
        <v>305.35000000000002</v>
      </c>
      <c r="E36" s="87"/>
      <c r="F36" s="102"/>
      <c r="G36" s="89"/>
    </row>
    <row r="37" spans="1:7" x14ac:dyDescent="0.25">
      <c r="A37" s="73">
        <v>45915</v>
      </c>
      <c r="B37" s="69">
        <v>2</v>
      </c>
      <c r="C37" s="74" t="s">
        <v>150</v>
      </c>
      <c r="D37" s="69">
        <v>135.80000000000001</v>
      </c>
      <c r="E37" s="99" t="s">
        <v>89</v>
      </c>
      <c r="F37" s="84" t="s">
        <v>72</v>
      </c>
      <c r="G37" s="81">
        <v>518</v>
      </c>
    </row>
    <row r="38" spans="1:7" x14ac:dyDescent="0.25">
      <c r="A38" s="73"/>
      <c r="B38" s="69">
        <v>12</v>
      </c>
      <c r="C38" s="74" t="s">
        <v>151</v>
      </c>
      <c r="D38" s="11">
        <v>46.99</v>
      </c>
      <c r="E38" s="100"/>
      <c r="F38" s="85"/>
      <c r="G38" s="82"/>
    </row>
    <row r="39" spans="1:7" x14ac:dyDescent="0.25">
      <c r="A39" s="73"/>
      <c r="B39" s="69">
        <v>10</v>
      </c>
      <c r="C39" s="74" t="s">
        <v>152</v>
      </c>
      <c r="D39" s="11">
        <v>15.28</v>
      </c>
      <c r="E39" s="100"/>
      <c r="F39" s="85"/>
      <c r="G39" s="82"/>
    </row>
    <row r="40" spans="1:7" x14ac:dyDescent="0.25">
      <c r="A40" s="73"/>
      <c r="B40" s="69">
        <v>15</v>
      </c>
      <c r="C40" s="74" t="s">
        <v>153</v>
      </c>
      <c r="D40" s="11">
        <v>46.94</v>
      </c>
      <c r="E40" s="100"/>
      <c r="F40" s="85"/>
      <c r="G40" s="82"/>
    </row>
    <row r="41" spans="1:7" x14ac:dyDescent="0.25">
      <c r="A41" s="73"/>
      <c r="B41" s="69">
        <v>250</v>
      </c>
      <c r="C41" s="74" t="s">
        <v>154</v>
      </c>
      <c r="D41" s="11">
        <v>1.89</v>
      </c>
      <c r="E41" s="100"/>
      <c r="F41" s="85"/>
      <c r="G41" s="82"/>
    </row>
    <row r="42" spans="1:7" x14ac:dyDescent="0.25">
      <c r="A42" s="73"/>
      <c r="B42" s="69">
        <v>2</v>
      </c>
      <c r="C42" s="74" t="s">
        <v>155</v>
      </c>
      <c r="D42" s="11">
        <v>9.9</v>
      </c>
      <c r="E42" s="100"/>
      <c r="F42" s="85"/>
      <c r="G42" s="82"/>
    </row>
    <row r="43" spans="1:7" x14ac:dyDescent="0.25">
      <c r="A43" s="73"/>
      <c r="B43" s="69">
        <v>12</v>
      </c>
      <c r="C43" s="74" t="s">
        <v>156</v>
      </c>
      <c r="D43" s="11">
        <v>18.32</v>
      </c>
      <c r="E43" s="100"/>
      <c r="F43" s="85"/>
      <c r="G43" s="82"/>
    </row>
    <row r="44" spans="1:7" x14ac:dyDescent="0.25">
      <c r="A44" s="73"/>
      <c r="B44" s="69">
        <v>6</v>
      </c>
      <c r="C44" s="74" t="s">
        <v>157</v>
      </c>
      <c r="D44" s="11">
        <v>35.119999999999997</v>
      </c>
      <c r="E44" s="100"/>
      <c r="F44" s="85"/>
      <c r="G44" s="82"/>
    </row>
    <row r="45" spans="1:7" x14ac:dyDescent="0.25">
      <c r="A45" s="73"/>
      <c r="B45" s="69">
        <v>12</v>
      </c>
      <c r="C45" s="74" t="s">
        <v>158</v>
      </c>
      <c r="D45" s="11">
        <v>1.75</v>
      </c>
      <c r="E45" s="100"/>
      <c r="F45" s="85"/>
      <c r="G45" s="82"/>
    </row>
    <row r="46" spans="1:7" x14ac:dyDescent="0.25">
      <c r="A46" s="73"/>
      <c r="B46" s="69">
        <v>24</v>
      </c>
      <c r="C46" s="74" t="s">
        <v>159</v>
      </c>
      <c r="D46" s="11">
        <v>3.17</v>
      </c>
      <c r="E46" s="100"/>
      <c r="F46" s="85"/>
      <c r="G46" s="82"/>
    </row>
    <row r="47" spans="1:7" x14ac:dyDescent="0.25">
      <c r="A47" s="73"/>
      <c r="B47" s="69">
        <v>20</v>
      </c>
      <c r="C47" s="74" t="s">
        <v>160</v>
      </c>
      <c r="D47" s="11">
        <v>35.549999999999997</v>
      </c>
      <c r="E47" s="100"/>
      <c r="F47" s="85"/>
      <c r="G47" s="82"/>
    </row>
    <row r="48" spans="1:7" x14ac:dyDescent="0.25">
      <c r="A48" s="73"/>
      <c r="B48" s="69">
        <v>24</v>
      </c>
      <c r="C48" s="74" t="s">
        <v>161</v>
      </c>
      <c r="D48" s="11">
        <v>18</v>
      </c>
      <c r="E48" s="100"/>
      <c r="F48" s="85"/>
      <c r="G48" s="82"/>
    </row>
    <row r="49" spans="1:7" x14ac:dyDescent="0.25">
      <c r="A49" s="73"/>
      <c r="B49" s="69">
        <v>12</v>
      </c>
      <c r="C49" s="74" t="s">
        <v>162</v>
      </c>
      <c r="D49" s="11">
        <v>28.73</v>
      </c>
      <c r="E49" s="101"/>
      <c r="F49" s="86"/>
      <c r="G49" s="83"/>
    </row>
    <row r="50" spans="1:7" x14ac:dyDescent="0.25">
      <c r="A50" s="73">
        <v>45938</v>
      </c>
      <c r="B50" s="69">
        <v>40</v>
      </c>
      <c r="C50" s="70" t="s">
        <v>120</v>
      </c>
      <c r="D50" s="72">
        <v>385</v>
      </c>
      <c r="E50" s="69" t="s">
        <v>102</v>
      </c>
      <c r="F50" s="68" t="s">
        <v>121</v>
      </c>
      <c r="G50" s="71" t="s">
        <v>124</v>
      </c>
    </row>
    <row r="51" spans="1:7" x14ac:dyDescent="0.25">
      <c r="A51" s="73">
        <v>45974</v>
      </c>
      <c r="B51" s="69">
        <v>1</v>
      </c>
      <c r="C51" s="70" t="s">
        <v>131</v>
      </c>
      <c r="D51" s="70">
        <v>5839.32</v>
      </c>
      <c r="E51" s="87" t="s">
        <v>132</v>
      </c>
      <c r="F51" s="88" t="s">
        <v>133</v>
      </c>
      <c r="G51" s="89" t="s">
        <v>136</v>
      </c>
    </row>
    <row r="52" spans="1:7" x14ac:dyDescent="0.25">
      <c r="A52" s="73"/>
      <c r="B52" s="69">
        <v>1</v>
      </c>
      <c r="C52" s="70" t="s">
        <v>137</v>
      </c>
      <c r="D52" s="70">
        <v>1226.55</v>
      </c>
      <c r="E52" s="87"/>
      <c r="F52" s="88"/>
      <c r="G52" s="89"/>
    </row>
    <row r="53" spans="1:7" x14ac:dyDescent="0.25">
      <c r="A53" s="73"/>
      <c r="B53" s="69">
        <v>1</v>
      </c>
      <c r="C53" s="70" t="s">
        <v>138</v>
      </c>
      <c r="D53" s="70">
        <v>1225.55</v>
      </c>
      <c r="E53" s="87"/>
      <c r="F53" s="88"/>
      <c r="G53" s="89"/>
    </row>
    <row r="54" spans="1:7" x14ac:dyDescent="0.25">
      <c r="A54" s="73"/>
      <c r="B54" s="69">
        <v>1</v>
      </c>
      <c r="C54" s="70" t="s">
        <v>139</v>
      </c>
      <c r="D54" s="70">
        <v>4717.5</v>
      </c>
      <c r="E54" s="87"/>
      <c r="F54" s="88"/>
      <c r="G54" s="89"/>
    </row>
    <row r="55" spans="1:7" x14ac:dyDescent="0.25">
      <c r="A55" s="73">
        <v>45999</v>
      </c>
      <c r="B55" s="69">
        <v>4</v>
      </c>
      <c r="C55" s="70" t="s">
        <v>146</v>
      </c>
      <c r="D55" s="72">
        <v>1360</v>
      </c>
      <c r="E55" s="87" t="s">
        <v>58</v>
      </c>
      <c r="F55" s="88" t="s">
        <v>96</v>
      </c>
      <c r="G55" s="90" t="s">
        <v>173</v>
      </c>
    </row>
    <row r="56" spans="1:7" x14ac:dyDescent="0.25">
      <c r="A56" s="73"/>
      <c r="B56" s="69">
        <v>1</v>
      </c>
      <c r="C56" s="70" t="s">
        <v>147</v>
      </c>
      <c r="D56" s="72">
        <v>350</v>
      </c>
      <c r="E56" s="87"/>
      <c r="F56" s="88"/>
      <c r="G56" s="91"/>
    </row>
    <row r="57" spans="1:7" x14ac:dyDescent="0.25">
      <c r="A57" s="73"/>
      <c r="B57" s="69">
        <v>1</v>
      </c>
      <c r="C57" s="70" t="s">
        <v>148</v>
      </c>
      <c r="D57" s="72">
        <v>330</v>
      </c>
      <c r="E57" s="87"/>
      <c r="F57" s="88"/>
      <c r="G57" s="92"/>
    </row>
  </sheetData>
  <mergeCells count="35">
    <mergeCell ref="F37:F49"/>
    <mergeCell ref="G37:G49"/>
    <mergeCell ref="E13:E15"/>
    <mergeCell ref="F13:F15"/>
    <mergeCell ref="G13:G15"/>
    <mergeCell ref="E37:E49"/>
    <mergeCell ref="E31:E36"/>
    <mergeCell ref="F31:F36"/>
    <mergeCell ref="G31:G36"/>
    <mergeCell ref="G29:G30"/>
    <mergeCell ref="E29:E30"/>
    <mergeCell ref="A1:G1"/>
    <mergeCell ref="A2:A3"/>
    <mergeCell ref="F2:F3"/>
    <mergeCell ref="G2:G3"/>
    <mergeCell ref="B2:B3"/>
    <mergeCell ref="C2:C3"/>
    <mergeCell ref="D2:D3"/>
    <mergeCell ref="E2:E3"/>
    <mergeCell ref="G51:G54"/>
    <mergeCell ref="E55:E57"/>
    <mergeCell ref="F55:F57"/>
    <mergeCell ref="G55:G57"/>
    <mergeCell ref="E51:E54"/>
    <mergeCell ref="F51:F54"/>
    <mergeCell ref="E4:E7"/>
    <mergeCell ref="G4:G7"/>
    <mergeCell ref="E8:E12"/>
    <mergeCell ref="G8:G12"/>
    <mergeCell ref="G26:G28"/>
    <mergeCell ref="E26:E28"/>
    <mergeCell ref="F26:F28"/>
    <mergeCell ref="E17:E25"/>
    <mergeCell ref="F17:F25"/>
    <mergeCell ref="G17:G2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456DA-1B8F-4A18-A84B-1AC7CDE4D669}">
  <dimension ref="A1:AE45"/>
  <sheetViews>
    <sheetView zoomScale="66" zoomScaleNormal="66" workbookViewId="0">
      <selection activeCell="R49" sqref="R49"/>
    </sheetView>
  </sheetViews>
  <sheetFormatPr baseColWidth="10" defaultRowHeight="15" x14ac:dyDescent="0.25"/>
  <cols>
    <col min="6" max="6" width="13.5703125" customWidth="1"/>
    <col min="18" max="18" width="69.140625" customWidth="1"/>
    <col min="22" max="22" width="19" customWidth="1"/>
  </cols>
  <sheetData>
    <row r="1" spans="1:31" ht="17.25" customHeight="1" thickBot="1" x14ac:dyDescent="0.35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9"/>
    </row>
    <row r="2" spans="1:31" x14ac:dyDescent="0.25">
      <c r="A2" s="105" t="s">
        <v>1</v>
      </c>
      <c r="B2" s="105" t="s">
        <v>2</v>
      </c>
      <c r="C2" s="105" t="s">
        <v>3</v>
      </c>
      <c r="D2" s="105" t="s">
        <v>4</v>
      </c>
      <c r="E2" s="105" t="s">
        <v>5</v>
      </c>
      <c r="F2" s="105" t="s">
        <v>6</v>
      </c>
      <c r="G2" s="105" t="s">
        <v>7</v>
      </c>
      <c r="H2" s="105" t="s">
        <v>8</v>
      </c>
      <c r="I2" s="105" t="s">
        <v>9</v>
      </c>
      <c r="J2" s="110" t="s">
        <v>10</v>
      </c>
      <c r="K2" s="111" t="s">
        <v>11</v>
      </c>
      <c r="L2" s="105" t="s">
        <v>12</v>
      </c>
      <c r="M2" s="111" t="s">
        <v>13</v>
      </c>
      <c r="N2" s="111" t="s">
        <v>14</v>
      </c>
      <c r="O2" s="105" t="s">
        <v>2</v>
      </c>
      <c r="P2" s="105" t="s">
        <v>15</v>
      </c>
      <c r="Q2" s="111" t="s">
        <v>16</v>
      </c>
      <c r="R2" s="113" t="s">
        <v>17</v>
      </c>
      <c r="S2" s="113" t="s">
        <v>18</v>
      </c>
      <c r="T2" s="114" t="s">
        <v>19</v>
      </c>
      <c r="U2" s="111" t="s">
        <v>20</v>
      </c>
      <c r="V2" s="111" t="s">
        <v>21</v>
      </c>
      <c r="W2" s="113" t="s">
        <v>22</v>
      </c>
      <c r="X2" s="115" t="s">
        <v>23</v>
      </c>
      <c r="Y2" s="116"/>
      <c r="Z2" s="117"/>
      <c r="AA2" s="111" t="s">
        <v>24</v>
      </c>
      <c r="AB2" s="111" t="s">
        <v>25</v>
      </c>
      <c r="AC2" s="111" t="s">
        <v>26</v>
      </c>
      <c r="AD2" s="111"/>
      <c r="AE2" s="111"/>
    </row>
    <row r="3" spans="1:31" ht="60" x14ac:dyDescent="0.25">
      <c r="A3" s="106"/>
      <c r="B3" s="106"/>
      <c r="C3" s="106"/>
      <c r="D3" s="106"/>
      <c r="E3" s="106"/>
      <c r="F3" s="106"/>
      <c r="G3" s="106"/>
      <c r="H3" s="106"/>
      <c r="I3" s="106"/>
      <c r="J3" s="111"/>
      <c r="K3" s="112"/>
      <c r="L3" s="106"/>
      <c r="M3" s="112"/>
      <c r="N3" s="112"/>
      <c r="O3" s="106"/>
      <c r="P3" s="106"/>
      <c r="Q3" s="112"/>
      <c r="R3" s="111"/>
      <c r="S3" s="111"/>
      <c r="T3" s="105"/>
      <c r="U3" s="112"/>
      <c r="V3" s="112"/>
      <c r="W3" s="111"/>
      <c r="X3" s="1">
        <v>1</v>
      </c>
      <c r="Y3" s="1">
        <v>2</v>
      </c>
      <c r="Z3" s="1">
        <v>3</v>
      </c>
      <c r="AA3" s="112"/>
      <c r="AB3" s="112"/>
      <c r="AC3" s="1" t="s">
        <v>27</v>
      </c>
      <c r="AD3" s="1" t="s">
        <v>28</v>
      </c>
      <c r="AE3" s="1"/>
    </row>
    <row r="4" spans="1:31" ht="23.25" x14ac:dyDescent="0.35">
      <c r="A4" s="118" t="s">
        <v>29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</row>
    <row r="5" spans="1:31" x14ac:dyDescent="0.25">
      <c r="A5" s="3">
        <v>26</v>
      </c>
      <c r="B5" s="4">
        <v>45726</v>
      </c>
      <c r="C5" s="5" t="s">
        <v>30</v>
      </c>
      <c r="D5" s="6" t="s">
        <v>31</v>
      </c>
      <c r="E5" s="6" t="s">
        <v>32</v>
      </c>
      <c r="F5" s="6" t="s">
        <v>33</v>
      </c>
      <c r="G5" s="6">
        <v>5970.65</v>
      </c>
      <c r="H5" s="7">
        <f>G5*15%</f>
        <v>895.59749999999997</v>
      </c>
      <c r="I5" s="6"/>
      <c r="J5" s="8"/>
      <c r="K5" s="6"/>
      <c r="L5" s="9">
        <f t="shared" ref="L5:L6" si="0">SUM(G5:K5)</f>
        <v>6866.2474999999995</v>
      </c>
      <c r="M5" s="7">
        <f>H5*100%</f>
        <v>895.59749999999997</v>
      </c>
      <c r="N5" s="7">
        <f>G5*1.75%</f>
        <v>104.48637500000001</v>
      </c>
      <c r="O5" s="10">
        <v>45728</v>
      </c>
      <c r="P5" s="6" t="s">
        <v>34</v>
      </c>
      <c r="Q5" s="6"/>
      <c r="R5" s="10">
        <v>45734</v>
      </c>
      <c r="S5" s="11" t="s">
        <v>35</v>
      </c>
      <c r="T5" s="6" t="s">
        <v>36</v>
      </c>
      <c r="U5" s="9">
        <f>G5-N5</f>
        <v>5866.1636249999992</v>
      </c>
      <c r="V5" s="12" t="s">
        <v>37</v>
      </c>
      <c r="W5" s="12" t="s">
        <v>38</v>
      </c>
      <c r="X5" s="12" t="s">
        <v>39</v>
      </c>
      <c r="Y5" s="13" t="s">
        <v>40</v>
      </c>
      <c r="Z5" s="6"/>
      <c r="AA5" s="6"/>
      <c r="AB5" s="6"/>
      <c r="AC5" s="6"/>
    </row>
    <row r="6" spans="1:31" x14ac:dyDescent="0.25">
      <c r="A6" s="3">
        <v>51</v>
      </c>
      <c r="B6" s="4">
        <v>45737</v>
      </c>
      <c r="C6" s="5" t="s">
        <v>41</v>
      </c>
      <c r="D6" s="6" t="s">
        <v>42</v>
      </c>
      <c r="E6" s="6" t="s">
        <v>43</v>
      </c>
      <c r="F6" s="6" t="s">
        <v>44</v>
      </c>
      <c r="G6" s="7">
        <v>5232</v>
      </c>
      <c r="H6" s="7">
        <f>G6*15%</f>
        <v>784.8</v>
      </c>
      <c r="I6" s="6"/>
      <c r="J6" s="14"/>
      <c r="K6" s="6"/>
      <c r="L6" s="9">
        <f t="shared" si="0"/>
        <v>6016.8</v>
      </c>
      <c r="M6" s="7">
        <f t="shared" ref="M6" si="1">H6*100%</f>
        <v>784.8</v>
      </c>
      <c r="N6" s="6">
        <f>G6*1.75%</f>
        <v>91.56</v>
      </c>
      <c r="O6" s="5" t="s">
        <v>45</v>
      </c>
      <c r="P6" s="6" t="s">
        <v>46</v>
      </c>
      <c r="Q6" s="6"/>
      <c r="R6" s="10">
        <v>45737</v>
      </c>
      <c r="S6" s="11" t="s">
        <v>47</v>
      </c>
      <c r="T6" s="6" t="s">
        <v>48</v>
      </c>
      <c r="U6" s="9">
        <f>G6-N6</f>
        <v>5140.4399999999996</v>
      </c>
      <c r="V6" s="12" t="s">
        <v>49</v>
      </c>
      <c r="W6" s="12" t="s">
        <v>50</v>
      </c>
      <c r="X6" s="12" t="s">
        <v>39</v>
      </c>
      <c r="Y6" s="13" t="s">
        <v>51</v>
      </c>
      <c r="Z6" s="6"/>
      <c r="AA6" s="6"/>
      <c r="AB6" s="6"/>
      <c r="AC6" s="6"/>
    </row>
    <row r="7" spans="1:31" ht="23.25" x14ac:dyDescent="0.35">
      <c r="A7" s="137" t="s">
        <v>66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</row>
    <row r="8" spans="1:31" x14ac:dyDescent="0.25">
      <c r="A8" s="11">
        <v>7</v>
      </c>
      <c r="B8" s="15">
        <v>45751</v>
      </c>
      <c r="C8" s="16" t="s">
        <v>52</v>
      </c>
      <c r="D8" s="17" t="s">
        <v>53</v>
      </c>
      <c r="E8" s="17" t="s">
        <v>54</v>
      </c>
      <c r="F8" s="18" t="s">
        <v>55</v>
      </c>
      <c r="G8" s="19">
        <v>6800</v>
      </c>
      <c r="H8" s="20">
        <f>G8*15%</f>
        <v>1020</v>
      </c>
      <c r="I8" s="17"/>
      <c r="J8" s="17"/>
      <c r="K8" s="17"/>
      <c r="L8" s="21">
        <f>G8*Q8</f>
        <v>6800</v>
      </c>
      <c r="M8" s="20">
        <f>H8</f>
        <v>1020</v>
      </c>
      <c r="N8" s="20">
        <f>G8*1.75%</f>
        <v>119.00000000000001</v>
      </c>
      <c r="O8" s="22">
        <v>45751</v>
      </c>
      <c r="P8" s="23" t="s">
        <v>56</v>
      </c>
      <c r="Q8" s="24">
        <v>1</v>
      </c>
      <c r="R8" s="18" t="s">
        <v>57</v>
      </c>
      <c r="S8" s="19">
        <v>1436.16</v>
      </c>
      <c r="T8" s="119">
        <v>45754</v>
      </c>
      <c r="U8" s="122" t="s">
        <v>58</v>
      </c>
      <c r="V8" s="125" t="s">
        <v>59</v>
      </c>
      <c r="W8" s="128">
        <f>(L8+L9+L10)-N8</f>
        <v>6681</v>
      </c>
      <c r="X8" s="131" t="s">
        <v>60</v>
      </c>
      <c r="Y8" s="131" t="s">
        <v>61</v>
      </c>
      <c r="Z8" s="131" t="s">
        <v>39</v>
      </c>
      <c r="AA8" s="134" t="s">
        <v>62</v>
      </c>
      <c r="AB8" s="125" t="s">
        <v>63</v>
      </c>
      <c r="AC8" s="17"/>
      <c r="AD8" s="17"/>
      <c r="AE8" s="17"/>
    </row>
    <row r="9" spans="1:31" x14ac:dyDescent="0.25">
      <c r="A9" s="2"/>
      <c r="B9" s="25"/>
      <c r="C9" s="26"/>
      <c r="F9" s="27"/>
      <c r="G9" s="28"/>
      <c r="H9" s="29"/>
      <c r="L9" s="30"/>
      <c r="M9" s="29"/>
      <c r="N9" s="31"/>
      <c r="O9" s="32"/>
      <c r="P9" s="33"/>
      <c r="Q9" s="34">
        <v>1</v>
      </c>
      <c r="R9" s="18" t="s">
        <v>64</v>
      </c>
      <c r="S9" s="19">
        <v>1166.3150000000001</v>
      </c>
      <c r="T9" s="120"/>
      <c r="U9" s="123"/>
      <c r="V9" s="126"/>
      <c r="W9" s="129"/>
      <c r="X9" s="132"/>
      <c r="Y9" s="132"/>
      <c r="Z9" s="132"/>
      <c r="AA9" s="135"/>
      <c r="AB9" s="126"/>
      <c r="AC9" s="17"/>
      <c r="AD9" s="17"/>
      <c r="AE9" s="17"/>
    </row>
    <row r="10" spans="1:31" x14ac:dyDescent="0.25">
      <c r="A10" s="2"/>
      <c r="B10" s="25"/>
      <c r="C10" s="26"/>
      <c r="F10" s="27"/>
      <c r="G10" s="28"/>
      <c r="H10" s="29"/>
      <c r="L10" s="30"/>
      <c r="M10" s="29"/>
      <c r="N10" s="31"/>
      <c r="O10" s="32"/>
      <c r="P10" s="33"/>
      <c r="Q10" s="35">
        <v>2</v>
      </c>
      <c r="R10" s="18" t="s">
        <v>65</v>
      </c>
      <c r="S10" s="19">
        <v>2098.7600000000002</v>
      </c>
      <c r="T10" s="121"/>
      <c r="U10" s="124"/>
      <c r="V10" s="127"/>
      <c r="W10" s="130"/>
      <c r="X10" s="133"/>
      <c r="Y10" s="133"/>
      <c r="Z10" s="133"/>
      <c r="AA10" s="136"/>
      <c r="AB10" s="127"/>
      <c r="AC10" s="17"/>
      <c r="AD10" s="17"/>
      <c r="AE10" s="17"/>
    </row>
    <row r="11" spans="1:31" ht="23.25" x14ac:dyDescent="0.35">
      <c r="A11" s="138" t="s">
        <v>88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</row>
    <row r="12" spans="1:31" ht="15" customHeight="1" x14ac:dyDescent="0.25">
      <c r="A12" s="11">
        <v>78</v>
      </c>
      <c r="B12" s="10">
        <v>45838</v>
      </c>
      <c r="C12" s="5" t="s">
        <v>69</v>
      </c>
      <c r="D12" s="6" t="s">
        <v>70</v>
      </c>
      <c r="E12" s="6" t="s">
        <v>71</v>
      </c>
      <c r="F12" s="38" t="s">
        <v>72</v>
      </c>
      <c r="G12" s="6">
        <v>693.67</v>
      </c>
      <c r="H12" s="7">
        <f t="shared" ref="H12:H21" si="2">G12*15%</f>
        <v>104.05049999999999</v>
      </c>
      <c r="I12" s="6"/>
      <c r="J12" s="7"/>
      <c r="K12" s="6"/>
      <c r="L12" s="36">
        <f t="shared" ref="L12:L21" si="3">SUM(G12:K12)</f>
        <v>797.7204999999999</v>
      </c>
      <c r="M12" s="7">
        <f>H12*100%</f>
        <v>104.05049999999999</v>
      </c>
      <c r="N12" s="7">
        <f>G12*1.75%</f>
        <v>12.139225</v>
      </c>
      <c r="O12" s="10">
        <v>45845</v>
      </c>
      <c r="P12" s="37" t="s">
        <v>73</v>
      </c>
      <c r="Q12" s="39">
        <v>12</v>
      </c>
      <c r="R12" s="40" t="s">
        <v>74</v>
      </c>
      <c r="S12" s="40">
        <v>1.43</v>
      </c>
      <c r="T12" s="139">
        <v>45856</v>
      </c>
      <c r="U12" s="144" t="s">
        <v>89</v>
      </c>
      <c r="V12" s="147" t="s">
        <v>72</v>
      </c>
      <c r="W12" s="153">
        <f>L12-M12-N12</f>
        <v>681.53077499999995</v>
      </c>
      <c r="X12" s="162">
        <v>1685</v>
      </c>
      <c r="Y12" s="162">
        <v>1780</v>
      </c>
      <c r="Z12" s="162"/>
      <c r="AA12" s="156">
        <v>374</v>
      </c>
      <c r="AB12" s="6"/>
      <c r="AC12" s="6"/>
      <c r="AD12" s="6"/>
      <c r="AE12" s="6"/>
    </row>
    <row r="13" spans="1:31" x14ac:dyDescent="0.25">
      <c r="A13" s="2"/>
      <c r="B13" s="25"/>
      <c r="C13" s="26"/>
      <c r="F13" s="27"/>
      <c r="H13" s="28"/>
      <c r="J13" s="28"/>
      <c r="L13" s="30"/>
      <c r="M13" s="28"/>
      <c r="N13" s="28"/>
      <c r="O13" s="25"/>
      <c r="Q13" s="39">
        <v>20</v>
      </c>
      <c r="R13" s="40" t="s">
        <v>75</v>
      </c>
      <c r="S13" s="40">
        <v>1.41</v>
      </c>
      <c r="T13" s="140"/>
      <c r="U13" s="145"/>
      <c r="V13" s="148"/>
      <c r="W13" s="154"/>
      <c r="X13" s="163"/>
      <c r="Y13" s="163"/>
      <c r="Z13" s="163"/>
      <c r="AA13" s="157"/>
      <c r="AB13" s="6"/>
      <c r="AC13" s="6"/>
      <c r="AD13" s="6"/>
      <c r="AE13" s="6"/>
    </row>
    <row r="14" spans="1:31" x14ac:dyDescent="0.25">
      <c r="A14" s="2"/>
      <c r="B14" s="25"/>
      <c r="C14" s="26"/>
      <c r="H14" s="28"/>
      <c r="J14" s="28"/>
      <c r="L14" s="30"/>
      <c r="M14" s="28"/>
      <c r="N14" s="28"/>
      <c r="O14" s="25"/>
      <c r="Q14" s="39">
        <v>25</v>
      </c>
      <c r="R14" s="40" t="s">
        <v>76</v>
      </c>
      <c r="S14" s="40">
        <v>2.4900000000000002</v>
      </c>
      <c r="T14" s="140"/>
      <c r="U14" s="145"/>
      <c r="V14" s="148"/>
      <c r="W14" s="154"/>
      <c r="X14" s="163"/>
      <c r="Y14" s="163"/>
      <c r="Z14" s="163"/>
      <c r="AA14" s="157"/>
      <c r="AB14" s="6"/>
      <c r="AC14" s="6"/>
      <c r="AD14" s="6"/>
      <c r="AE14" s="6"/>
    </row>
    <row r="15" spans="1:31" x14ac:dyDescent="0.25">
      <c r="A15" s="2"/>
      <c r="B15" s="25"/>
      <c r="C15" s="26"/>
      <c r="H15" s="28"/>
      <c r="J15" s="28"/>
      <c r="L15" s="30"/>
      <c r="M15" s="28"/>
      <c r="N15" s="28"/>
      <c r="O15" s="25"/>
      <c r="Q15" s="39">
        <v>12</v>
      </c>
      <c r="R15" s="40" t="s">
        <v>77</v>
      </c>
      <c r="S15" s="40">
        <v>0.73</v>
      </c>
      <c r="T15" s="140"/>
      <c r="U15" s="145"/>
      <c r="V15" s="148"/>
      <c r="W15" s="154"/>
      <c r="X15" s="163"/>
      <c r="Y15" s="163"/>
      <c r="Z15" s="163"/>
      <c r="AA15" s="157"/>
      <c r="AB15" s="6"/>
      <c r="AC15" s="6"/>
      <c r="AD15" s="6"/>
      <c r="AE15" s="6"/>
    </row>
    <row r="16" spans="1:31" x14ac:dyDescent="0.25">
      <c r="A16" s="2"/>
      <c r="B16" s="25"/>
      <c r="C16" s="26"/>
      <c r="H16" s="28"/>
      <c r="J16" s="28"/>
      <c r="L16" s="30"/>
      <c r="M16" s="28"/>
      <c r="N16" s="28"/>
      <c r="O16" s="25"/>
      <c r="Q16" s="39">
        <v>12</v>
      </c>
      <c r="R16" s="40" t="s">
        <v>78</v>
      </c>
      <c r="S16" s="40">
        <v>1.91</v>
      </c>
      <c r="T16" s="140"/>
      <c r="U16" s="145"/>
      <c r="V16" s="148"/>
      <c r="W16" s="154"/>
      <c r="X16" s="163"/>
      <c r="Y16" s="163"/>
      <c r="Z16" s="163"/>
      <c r="AA16" s="157"/>
      <c r="AB16" s="6"/>
      <c r="AC16" s="6"/>
      <c r="AD16" s="6"/>
      <c r="AE16" s="6"/>
    </row>
    <row r="17" spans="1:31" x14ac:dyDescent="0.25">
      <c r="A17" s="2"/>
      <c r="B17" s="25"/>
      <c r="C17" s="26"/>
      <c r="H17" s="28"/>
      <c r="J17" s="28"/>
      <c r="L17" s="30"/>
      <c r="M17" s="28"/>
      <c r="N17" s="28"/>
      <c r="O17" s="25"/>
      <c r="Q17" s="39">
        <v>250</v>
      </c>
      <c r="R17" s="40" t="s">
        <v>79</v>
      </c>
      <c r="S17" s="40">
        <v>1.76</v>
      </c>
      <c r="T17" s="140"/>
      <c r="U17" s="145"/>
      <c r="V17" s="148"/>
      <c r="W17" s="154"/>
      <c r="X17" s="163"/>
      <c r="Y17" s="163"/>
      <c r="Z17" s="163"/>
      <c r="AA17" s="157"/>
      <c r="AB17" s="6"/>
      <c r="AC17" s="6"/>
      <c r="AD17" s="6"/>
      <c r="AE17" s="6"/>
    </row>
    <row r="18" spans="1:31" x14ac:dyDescent="0.25">
      <c r="A18" s="2"/>
      <c r="B18" s="25"/>
      <c r="C18" s="26"/>
      <c r="H18" s="28"/>
      <c r="J18" s="28"/>
      <c r="L18" s="30"/>
      <c r="M18" s="28"/>
      <c r="N18" s="28"/>
      <c r="O18" s="25"/>
      <c r="Q18" s="39">
        <v>12</v>
      </c>
      <c r="R18" s="40" t="s">
        <v>80</v>
      </c>
      <c r="S18" s="40">
        <v>2.75</v>
      </c>
      <c r="T18" s="140"/>
      <c r="U18" s="145"/>
      <c r="V18" s="148"/>
      <c r="W18" s="154"/>
      <c r="X18" s="163"/>
      <c r="Y18" s="163"/>
      <c r="Z18" s="163"/>
      <c r="AA18" s="157"/>
      <c r="AB18" s="6"/>
      <c r="AC18" s="6"/>
      <c r="AD18" s="6"/>
      <c r="AE18" s="6"/>
    </row>
    <row r="19" spans="1:31" x14ac:dyDescent="0.25">
      <c r="A19" s="2"/>
      <c r="B19" s="25"/>
      <c r="C19" s="26"/>
      <c r="H19" s="28"/>
      <c r="J19" s="28"/>
      <c r="L19" s="30"/>
      <c r="M19" s="28"/>
      <c r="N19" s="28"/>
      <c r="O19" s="25"/>
      <c r="Q19" s="39">
        <v>12</v>
      </c>
      <c r="R19" s="40" t="s">
        <v>81</v>
      </c>
      <c r="S19" s="40">
        <v>0.99</v>
      </c>
      <c r="T19" s="140"/>
      <c r="U19" s="145"/>
      <c r="V19" s="148"/>
      <c r="W19" s="154"/>
      <c r="X19" s="163"/>
      <c r="Y19" s="163"/>
      <c r="Z19" s="163"/>
      <c r="AA19" s="157"/>
      <c r="AB19" s="6"/>
      <c r="AC19" s="6"/>
      <c r="AD19" s="6"/>
      <c r="AE19" s="6"/>
    </row>
    <row r="20" spans="1:31" x14ac:dyDescent="0.25">
      <c r="A20" s="2"/>
      <c r="B20" s="25"/>
      <c r="C20" s="26"/>
      <c r="H20" s="28"/>
      <c r="J20" s="28"/>
      <c r="L20" s="30"/>
      <c r="M20" s="28"/>
      <c r="N20" s="28"/>
      <c r="O20" s="25"/>
      <c r="Q20" s="41">
        <v>50</v>
      </c>
      <c r="R20" s="42" t="s">
        <v>82</v>
      </c>
      <c r="S20" s="40">
        <v>1.39</v>
      </c>
      <c r="T20" s="140"/>
      <c r="U20" s="146"/>
      <c r="V20" s="149"/>
      <c r="W20" s="155"/>
      <c r="X20" s="164"/>
      <c r="Y20" s="164"/>
      <c r="Z20" s="164"/>
      <c r="AA20" s="158"/>
      <c r="AB20" s="6"/>
      <c r="AC20" s="6"/>
      <c r="AD20" s="6"/>
      <c r="AE20" s="6"/>
    </row>
    <row r="21" spans="1:31" ht="15" customHeight="1" x14ac:dyDescent="0.25">
      <c r="A21" s="11">
        <v>79</v>
      </c>
      <c r="B21" s="10">
        <v>45838</v>
      </c>
      <c r="C21" s="5" t="s">
        <v>69</v>
      </c>
      <c r="D21" s="6" t="s">
        <v>70</v>
      </c>
      <c r="E21" s="6" t="s">
        <v>83</v>
      </c>
      <c r="F21" s="38" t="s">
        <v>72</v>
      </c>
      <c r="G21" s="6">
        <v>316.81</v>
      </c>
      <c r="H21" s="7">
        <f t="shared" si="2"/>
        <v>47.521499999999996</v>
      </c>
      <c r="I21" s="6"/>
      <c r="J21" s="7"/>
      <c r="K21" s="6"/>
      <c r="L21" s="36">
        <f t="shared" si="3"/>
        <v>364.33150000000001</v>
      </c>
      <c r="M21" s="7">
        <f>H21*100%</f>
        <v>47.521499999999996</v>
      </c>
      <c r="N21" s="7">
        <f>G21*1.75%</f>
        <v>5.544175000000001</v>
      </c>
      <c r="O21" s="10">
        <v>45845</v>
      </c>
      <c r="P21" s="6" t="s">
        <v>84</v>
      </c>
      <c r="Q21" s="43">
        <v>6</v>
      </c>
      <c r="R21" s="44" t="s">
        <v>85</v>
      </c>
      <c r="S21" s="44">
        <v>3.41</v>
      </c>
      <c r="T21" s="140"/>
      <c r="U21" s="141" t="s">
        <v>89</v>
      </c>
      <c r="V21" s="150" t="s">
        <v>72</v>
      </c>
      <c r="W21" s="159">
        <f>L21-M21-N21</f>
        <v>311.26582500000001</v>
      </c>
      <c r="X21" s="162">
        <v>1686</v>
      </c>
      <c r="Y21" s="162">
        <v>1777</v>
      </c>
      <c r="Z21" s="162"/>
      <c r="AA21" s="156">
        <v>372</v>
      </c>
      <c r="AB21" s="6"/>
      <c r="AC21" s="6"/>
      <c r="AD21" s="6"/>
      <c r="AE21" s="6"/>
    </row>
    <row r="22" spans="1:31" x14ac:dyDescent="0.25">
      <c r="A22" s="45"/>
      <c r="B22" s="26"/>
      <c r="G22" s="28"/>
      <c r="H22" s="28"/>
      <c r="Q22" s="43">
        <v>15</v>
      </c>
      <c r="R22" s="44" t="s">
        <v>86</v>
      </c>
      <c r="S22" s="44">
        <v>11.25</v>
      </c>
      <c r="T22" s="140"/>
      <c r="U22" s="142"/>
      <c r="V22" s="151"/>
      <c r="W22" s="160"/>
      <c r="X22" s="163"/>
      <c r="Y22" s="163"/>
      <c r="Z22" s="163"/>
      <c r="AA22" s="157"/>
      <c r="AB22" s="6"/>
      <c r="AC22" s="6"/>
      <c r="AD22" s="6"/>
      <c r="AE22" s="6"/>
    </row>
    <row r="23" spans="1:31" x14ac:dyDescent="0.25">
      <c r="Q23" s="43">
        <v>4</v>
      </c>
      <c r="R23" s="44" t="s">
        <v>87</v>
      </c>
      <c r="S23" s="44">
        <v>3.19</v>
      </c>
      <c r="T23" s="140"/>
      <c r="U23" s="143"/>
      <c r="V23" s="152"/>
      <c r="W23" s="161"/>
      <c r="X23" s="164"/>
      <c r="Y23" s="164"/>
      <c r="Z23" s="164"/>
      <c r="AA23" s="158"/>
      <c r="AB23" s="6"/>
      <c r="AC23" s="6"/>
      <c r="AD23" s="6"/>
      <c r="AE23" s="6"/>
    </row>
    <row r="24" spans="1:31" x14ac:dyDescent="0.25">
      <c r="T24" s="46"/>
      <c r="V24" t="s">
        <v>72</v>
      </c>
    </row>
    <row r="25" spans="1:31" ht="23.25" x14ac:dyDescent="0.35">
      <c r="A25" s="138" t="s">
        <v>90</v>
      </c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</row>
    <row r="26" spans="1:31" x14ac:dyDescent="0.25">
      <c r="A26" s="11">
        <v>54</v>
      </c>
      <c r="B26" s="15">
        <v>45866</v>
      </c>
      <c r="C26" s="16" t="s">
        <v>91</v>
      </c>
      <c r="D26" s="47" t="s">
        <v>92</v>
      </c>
      <c r="E26" s="17" t="s">
        <v>93</v>
      </c>
      <c r="F26" s="18" t="s">
        <v>94</v>
      </c>
      <c r="G26" s="19">
        <v>9990</v>
      </c>
      <c r="H26" s="19">
        <f>G26*15%</f>
        <v>1498.5</v>
      </c>
      <c r="I26" s="17"/>
      <c r="J26" s="17"/>
      <c r="K26" s="17"/>
      <c r="L26" s="19">
        <f t="shared" ref="L26" si="4">SUM(G26:K26)</f>
        <v>11488.5</v>
      </c>
      <c r="M26" s="19">
        <f>H26*100%</f>
        <v>1498.5</v>
      </c>
      <c r="N26" s="19">
        <f>G26*1%</f>
        <v>99.9</v>
      </c>
      <c r="O26" s="15">
        <v>45866</v>
      </c>
      <c r="P26" s="17" t="s">
        <v>95</v>
      </c>
      <c r="Q26" s="17"/>
      <c r="R26" s="47"/>
      <c r="S26" s="24" t="s">
        <v>58</v>
      </c>
      <c r="T26" s="47" t="s">
        <v>96</v>
      </c>
      <c r="U26" s="48"/>
      <c r="V26" s="49"/>
      <c r="W26" s="49"/>
      <c r="X26" s="49"/>
      <c r="Y26" s="49"/>
      <c r="Z26" s="17"/>
      <c r="AA26" s="17"/>
      <c r="AB26" s="17"/>
      <c r="AC26" s="17"/>
    </row>
    <row r="27" spans="1:31" x14ac:dyDescent="0.25">
      <c r="A27" s="11">
        <v>50</v>
      </c>
      <c r="B27" s="50">
        <v>45897</v>
      </c>
      <c r="C27" s="16" t="s">
        <v>67</v>
      </c>
      <c r="D27" s="16" t="s">
        <v>68</v>
      </c>
      <c r="E27" s="16" t="s">
        <v>97</v>
      </c>
      <c r="F27" s="51" t="s">
        <v>98</v>
      </c>
      <c r="G27" s="17">
        <v>44719.92</v>
      </c>
      <c r="H27" s="19">
        <f>G27*15%</f>
        <v>6707.9879999999994</v>
      </c>
      <c r="I27" s="17"/>
      <c r="J27" s="19"/>
      <c r="K27" s="17"/>
      <c r="L27" s="19">
        <f t="shared" ref="L27" si="5">SUM(G27:K27)</f>
        <v>51427.907999999996</v>
      </c>
      <c r="M27" s="19">
        <f>H27*100%</f>
        <v>6707.9879999999994</v>
      </c>
      <c r="N27" s="52"/>
      <c r="O27" s="15">
        <v>45897</v>
      </c>
      <c r="P27" s="17" t="s">
        <v>99</v>
      </c>
      <c r="Q27" s="24">
        <v>12</v>
      </c>
      <c r="R27" s="17" t="s">
        <v>100</v>
      </c>
      <c r="S27" s="17">
        <v>1883.32</v>
      </c>
      <c r="T27" s="165" t="s">
        <v>101</v>
      </c>
      <c r="U27" s="122" t="s">
        <v>102</v>
      </c>
      <c r="V27" s="122"/>
      <c r="W27" s="168"/>
      <c r="X27" s="131"/>
      <c r="Y27" s="131"/>
      <c r="Z27" s="131"/>
      <c r="AA27" s="131"/>
      <c r="AB27" s="122"/>
      <c r="AC27" s="17"/>
      <c r="AD27" s="17"/>
      <c r="AE27" s="17"/>
    </row>
    <row r="28" spans="1:31" x14ac:dyDescent="0.25">
      <c r="A28" s="11"/>
      <c r="B28" s="53"/>
      <c r="C28" s="5"/>
      <c r="D28" s="5"/>
      <c r="E28" s="5"/>
      <c r="F28" s="54"/>
      <c r="G28" s="6"/>
      <c r="H28" s="7"/>
      <c r="I28" s="6"/>
      <c r="J28" s="7"/>
      <c r="K28" s="6"/>
      <c r="L28" s="7"/>
      <c r="M28" s="7"/>
      <c r="N28" s="55"/>
      <c r="O28" s="10"/>
      <c r="P28" s="6"/>
      <c r="Q28" s="24">
        <v>12</v>
      </c>
      <c r="R28" s="17" t="s">
        <v>103</v>
      </c>
      <c r="S28" s="17">
        <v>1255.8800000000001</v>
      </c>
      <c r="T28" s="166"/>
      <c r="U28" s="123"/>
      <c r="V28" s="123"/>
      <c r="W28" s="169"/>
      <c r="X28" s="132"/>
      <c r="Y28" s="132"/>
      <c r="Z28" s="132"/>
      <c r="AA28" s="132"/>
      <c r="AB28" s="123"/>
      <c r="AC28" s="17"/>
      <c r="AD28" s="17"/>
      <c r="AE28" s="17"/>
    </row>
    <row r="29" spans="1:31" x14ac:dyDescent="0.25">
      <c r="A29" s="11"/>
      <c r="B29" s="53"/>
      <c r="C29" s="5"/>
      <c r="D29" s="5"/>
      <c r="E29" s="5"/>
      <c r="F29" s="54"/>
      <c r="G29" s="6"/>
      <c r="H29" s="7"/>
      <c r="I29" s="6"/>
      <c r="J29" s="7"/>
      <c r="K29" s="6"/>
      <c r="L29" s="7"/>
      <c r="M29" s="7"/>
      <c r="N29" s="55"/>
      <c r="O29" s="10"/>
      <c r="P29" s="6"/>
      <c r="Q29" s="24">
        <v>12</v>
      </c>
      <c r="R29" s="17" t="s">
        <v>104</v>
      </c>
      <c r="S29" s="17">
        <v>142.83000000000001</v>
      </c>
      <c r="T29" s="166"/>
      <c r="U29" s="123"/>
      <c r="V29" s="123"/>
      <c r="W29" s="169"/>
      <c r="X29" s="132"/>
      <c r="Y29" s="132"/>
      <c r="Z29" s="132"/>
      <c r="AA29" s="132"/>
      <c r="AB29" s="123"/>
      <c r="AC29" s="17"/>
      <c r="AD29" s="17"/>
      <c r="AE29" s="17"/>
    </row>
    <row r="30" spans="1:31" x14ac:dyDescent="0.25">
      <c r="A30" s="11"/>
      <c r="B30" s="53"/>
      <c r="C30" s="5"/>
      <c r="D30" s="5"/>
      <c r="E30" s="5"/>
      <c r="F30" s="54"/>
      <c r="G30" s="6"/>
      <c r="H30" s="7"/>
      <c r="I30" s="6"/>
      <c r="J30" s="7"/>
      <c r="K30" s="6"/>
      <c r="L30" s="7"/>
      <c r="M30" s="7"/>
      <c r="N30" s="55"/>
      <c r="O30" s="10"/>
      <c r="P30" s="6"/>
      <c r="Q30" s="24">
        <v>12</v>
      </c>
      <c r="R30" s="17" t="s">
        <v>105</v>
      </c>
      <c r="S30" s="17">
        <v>95.53</v>
      </c>
      <c r="T30" s="166"/>
      <c r="U30" s="123"/>
      <c r="V30" s="123"/>
      <c r="W30" s="169"/>
      <c r="X30" s="132"/>
      <c r="Y30" s="132"/>
      <c r="Z30" s="132"/>
      <c r="AA30" s="132"/>
      <c r="AB30" s="123"/>
      <c r="AC30" s="17"/>
      <c r="AD30" s="17"/>
      <c r="AE30" s="17"/>
    </row>
    <row r="31" spans="1:31" x14ac:dyDescent="0.25">
      <c r="A31" s="11"/>
      <c r="B31" s="53"/>
      <c r="C31" s="5"/>
      <c r="D31" s="5"/>
      <c r="E31" s="5"/>
      <c r="F31" s="54"/>
      <c r="G31" s="6"/>
      <c r="H31" s="7"/>
      <c r="I31" s="6"/>
      <c r="J31" s="7"/>
      <c r="K31" s="6"/>
      <c r="L31" s="7"/>
      <c r="M31" s="7"/>
      <c r="N31" s="55"/>
      <c r="O31" s="10"/>
      <c r="P31" s="6"/>
      <c r="Q31" s="24">
        <v>12</v>
      </c>
      <c r="R31" s="17" t="s">
        <v>106</v>
      </c>
      <c r="S31" s="17">
        <v>42.75</v>
      </c>
      <c r="T31" s="166"/>
      <c r="U31" s="123"/>
      <c r="V31" s="123"/>
      <c r="W31" s="169"/>
      <c r="X31" s="132"/>
      <c r="Y31" s="132"/>
      <c r="Z31" s="132"/>
      <c r="AA31" s="132"/>
      <c r="AB31" s="123"/>
      <c r="AC31" s="17"/>
      <c r="AD31" s="17"/>
      <c r="AE31" s="17"/>
    </row>
    <row r="32" spans="1:31" x14ac:dyDescent="0.25">
      <c r="A32" s="11"/>
      <c r="B32" s="53"/>
      <c r="C32" s="5"/>
      <c r="D32" s="5"/>
      <c r="E32" s="5"/>
      <c r="F32" s="54"/>
      <c r="G32" s="6"/>
      <c r="H32" s="7"/>
      <c r="I32" s="6"/>
      <c r="J32" s="7"/>
      <c r="K32" s="6"/>
      <c r="L32" s="7"/>
      <c r="M32" s="7"/>
      <c r="N32" s="55"/>
      <c r="O32" s="10"/>
      <c r="P32" s="6"/>
      <c r="Q32" s="24">
        <v>12</v>
      </c>
      <c r="R32" s="17" t="s">
        <v>107</v>
      </c>
      <c r="S32" s="17">
        <v>305.35000000000002</v>
      </c>
      <c r="T32" s="167"/>
      <c r="U32" s="124"/>
      <c r="V32" s="124"/>
      <c r="W32" s="170"/>
      <c r="X32" s="133"/>
      <c r="Y32" s="133"/>
      <c r="Z32" s="133"/>
      <c r="AA32" s="133"/>
      <c r="AB32" s="124"/>
      <c r="AC32" s="17"/>
      <c r="AD32" s="17"/>
      <c r="AE32" s="17"/>
    </row>
    <row r="33" spans="1:31" ht="23.25" x14ac:dyDescent="0.35">
      <c r="A33" s="118" t="s">
        <v>108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</row>
    <row r="34" spans="1:31" x14ac:dyDescent="0.25">
      <c r="A34" s="11">
        <v>34</v>
      </c>
      <c r="B34" s="10">
        <v>45915</v>
      </c>
      <c r="C34" s="5" t="s">
        <v>109</v>
      </c>
      <c r="D34" s="5" t="s">
        <v>110</v>
      </c>
      <c r="E34" s="5" t="s">
        <v>111</v>
      </c>
      <c r="F34" s="5" t="s">
        <v>113</v>
      </c>
      <c r="G34" s="6">
        <v>4200.08</v>
      </c>
      <c r="H34" s="7">
        <f>G34*15%</f>
        <v>630.01199999999994</v>
      </c>
      <c r="I34" s="6"/>
      <c r="J34" s="7"/>
      <c r="K34" s="6"/>
      <c r="L34" s="7">
        <f t="shared" ref="L34" si="6">SUM(G34:K34)</f>
        <v>4830.0919999999996</v>
      </c>
      <c r="M34" s="7">
        <f>H34*100%</f>
        <v>630.01199999999994</v>
      </c>
      <c r="N34" s="7">
        <f>G34*1.75%</f>
        <v>73.501400000000004</v>
      </c>
      <c r="O34" s="10">
        <v>45916</v>
      </c>
      <c r="P34" s="6" t="s">
        <v>112</v>
      </c>
      <c r="Q34" s="6"/>
      <c r="R34" s="4"/>
      <c r="S34" s="56"/>
      <c r="T34" s="57"/>
      <c r="U34" s="36"/>
      <c r="V34" s="12"/>
      <c r="W34" s="12"/>
      <c r="X34" s="12"/>
      <c r="Y34" s="12"/>
      <c r="Z34" s="6"/>
      <c r="AA34" s="6"/>
      <c r="AB34" s="6"/>
      <c r="AC34" s="6"/>
    </row>
    <row r="35" spans="1:31" ht="23.25" x14ac:dyDescent="0.35">
      <c r="A35" s="138" t="s">
        <v>114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</row>
    <row r="36" spans="1:31" x14ac:dyDescent="0.25">
      <c r="A36" s="58">
        <v>19</v>
      </c>
      <c r="B36" s="59">
        <v>45938</v>
      </c>
      <c r="C36" s="60" t="s">
        <v>115</v>
      </c>
      <c r="D36" s="61" t="s">
        <v>116</v>
      </c>
      <c r="E36" s="61" t="s">
        <v>117</v>
      </c>
      <c r="F36" s="61" t="s">
        <v>118</v>
      </c>
      <c r="G36" s="62">
        <v>15400</v>
      </c>
      <c r="H36" s="62">
        <f>G36*15%</f>
        <v>2310</v>
      </c>
      <c r="I36" s="61">
        <v>0</v>
      </c>
      <c r="J36" s="62"/>
      <c r="K36" s="61"/>
      <c r="L36" s="62">
        <f t="shared" ref="L36" si="7">SUM(G36:K36)</f>
        <v>17710</v>
      </c>
      <c r="M36" s="62">
        <f>H36</f>
        <v>2310</v>
      </c>
      <c r="N36" s="61"/>
      <c r="O36" s="59">
        <v>45938</v>
      </c>
      <c r="P36" s="61" t="s">
        <v>119</v>
      </c>
      <c r="Q36" s="58">
        <v>40</v>
      </c>
      <c r="R36" s="61" t="s">
        <v>120</v>
      </c>
      <c r="S36" s="62">
        <v>385</v>
      </c>
      <c r="T36" s="63">
        <v>45944</v>
      </c>
      <c r="U36" s="58" t="s">
        <v>102</v>
      </c>
      <c r="V36" s="64" t="s">
        <v>121</v>
      </c>
      <c r="W36" s="65">
        <v>15400</v>
      </c>
      <c r="X36" s="66" t="s">
        <v>122</v>
      </c>
      <c r="Y36" s="66" t="s">
        <v>123</v>
      </c>
      <c r="Z36" s="66"/>
      <c r="AA36" s="67" t="s">
        <v>124</v>
      </c>
      <c r="AB36" s="61"/>
      <c r="AC36" s="61"/>
      <c r="AD36" s="61"/>
      <c r="AE36" s="61"/>
    </row>
    <row r="37" spans="1:31" ht="23.25" x14ac:dyDescent="0.35">
      <c r="A37" s="118" t="s">
        <v>125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</row>
    <row r="38" spans="1:31" x14ac:dyDescent="0.25">
      <c r="A38" s="58">
        <v>32</v>
      </c>
      <c r="B38" s="59">
        <v>45974</v>
      </c>
      <c r="C38" s="60" t="s">
        <v>126</v>
      </c>
      <c r="D38" s="61" t="s">
        <v>127</v>
      </c>
      <c r="E38" s="61" t="s">
        <v>128</v>
      </c>
      <c r="F38" s="64" t="s">
        <v>129</v>
      </c>
      <c r="G38" s="61">
        <v>11783.37</v>
      </c>
      <c r="H38" s="62">
        <f>G38*15%</f>
        <v>1767.5055</v>
      </c>
      <c r="I38" s="61"/>
      <c r="J38" s="62"/>
      <c r="K38" s="61"/>
      <c r="L38" s="62">
        <f t="shared" ref="L38" si="8">SUM(G38:K38)</f>
        <v>13550.8755</v>
      </c>
      <c r="M38" s="62">
        <f>H38*100%</f>
        <v>1767.5055</v>
      </c>
      <c r="N38" s="62">
        <f>G38*1.75%</f>
        <v>206.20897500000004</v>
      </c>
      <c r="O38" s="59">
        <v>45975</v>
      </c>
      <c r="P38" s="61" t="s">
        <v>130</v>
      </c>
      <c r="Q38" s="61">
        <v>1</v>
      </c>
      <c r="R38" s="61" t="s">
        <v>131</v>
      </c>
      <c r="S38" s="61"/>
      <c r="T38" s="61">
        <v>5839.32</v>
      </c>
      <c r="U38" s="177" t="s">
        <v>132</v>
      </c>
      <c r="V38" s="180" t="s">
        <v>133</v>
      </c>
      <c r="W38" s="186">
        <v>11577.16</v>
      </c>
      <c r="X38" s="171" t="s">
        <v>134</v>
      </c>
      <c r="Y38" s="171" t="s">
        <v>135</v>
      </c>
      <c r="Z38" s="171"/>
      <c r="AA38" s="171" t="s">
        <v>136</v>
      </c>
      <c r="AB38" s="61"/>
      <c r="AC38" s="61"/>
      <c r="AD38" s="61"/>
      <c r="AE38" s="61"/>
    </row>
    <row r="39" spans="1:31" x14ac:dyDescent="0.25">
      <c r="A39" s="11"/>
      <c r="B39" s="10"/>
      <c r="C39" s="5"/>
      <c r="D39" s="6"/>
      <c r="E39" s="6"/>
      <c r="F39" s="68"/>
      <c r="G39" s="6"/>
      <c r="H39" s="7"/>
      <c r="I39" s="6"/>
      <c r="J39" s="7"/>
      <c r="K39" s="6"/>
      <c r="L39" s="7"/>
      <c r="M39" s="7"/>
      <c r="N39" s="7"/>
      <c r="O39" s="10"/>
      <c r="P39" s="6"/>
      <c r="Q39" s="61">
        <v>1</v>
      </c>
      <c r="R39" s="61" t="s">
        <v>137</v>
      </c>
      <c r="S39" s="61"/>
      <c r="T39" s="61">
        <v>1226.55</v>
      </c>
      <c r="U39" s="178"/>
      <c r="V39" s="181"/>
      <c r="W39" s="187"/>
      <c r="X39" s="172"/>
      <c r="Y39" s="172"/>
      <c r="Z39" s="172"/>
      <c r="AA39" s="172"/>
      <c r="AB39" s="61"/>
      <c r="AC39" s="61"/>
      <c r="AD39" s="61"/>
      <c r="AE39" s="61"/>
    </row>
    <row r="40" spans="1:31" x14ac:dyDescent="0.25">
      <c r="A40" s="11"/>
      <c r="B40" s="10"/>
      <c r="C40" s="5"/>
      <c r="D40" s="6"/>
      <c r="E40" s="6"/>
      <c r="F40" s="68"/>
      <c r="G40" s="6"/>
      <c r="H40" s="7"/>
      <c r="I40" s="6"/>
      <c r="J40" s="7"/>
      <c r="K40" s="6"/>
      <c r="L40" s="7"/>
      <c r="M40" s="7"/>
      <c r="N40" s="7"/>
      <c r="O40" s="10"/>
      <c r="P40" s="6"/>
      <c r="Q40" s="61">
        <v>1</v>
      </c>
      <c r="R40" s="61" t="s">
        <v>138</v>
      </c>
      <c r="S40" s="61"/>
      <c r="T40" s="61">
        <v>1225.55</v>
      </c>
      <c r="U40" s="178"/>
      <c r="V40" s="181"/>
      <c r="W40" s="187"/>
      <c r="X40" s="172"/>
      <c r="Y40" s="172"/>
      <c r="Z40" s="172"/>
      <c r="AA40" s="172"/>
      <c r="AB40" s="61"/>
      <c r="AC40" s="61"/>
      <c r="AD40" s="61"/>
      <c r="AE40" s="61"/>
    </row>
    <row r="41" spans="1:31" x14ac:dyDescent="0.25">
      <c r="A41" s="11"/>
      <c r="B41" s="10"/>
      <c r="C41" s="5"/>
      <c r="D41" s="6"/>
      <c r="E41" s="6"/>
      <c r="F41" s="68"/>
      <c r="G41" s="6"/>
      <c r="H41" s="7"/>
      <c r="I41" s="6"/>
      <c r="J41" s="7"/>
      <c r="K41" s="6"/>
      <c r="L41" s="7"/>
      <c r="M41" s="7"/>
      <c r="N41" s="7"/>
      <c r="O41" s="10"/>
      <c r="P41" s="6"/>
      <c r="Q41" s="61">
        <v>1</v>
      </c>
      <c r="R41" s="61" t="s">
        <v>139</v>
      </c>
      <c r="S41" s="61"/>
      <c r="T41" s="62">
        <v>4717.5</v>
      </c>
      <c r="U41" s="179"/>
      <c r="V41" s="182"/>
      <c r="W41" s="188"/>
      <c r="X41" s="173"/>
      <c r="Y41" s="173"/>
      <c r="Z41" s="173"/>
      <c r="AA41" s="173"/>
      <c r="AB41" s="61"/>
      <c r="AC41" s="61"/>
      <c r="AD41" s="61"/>
      <c r="AE41" s="61"/>
    </row>
    <row r="42" spans="1:31" ht="23.25" x14ac:dyDescent="0.35">
      <c r="A42" s="118" t="s">
        <v>140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</row>
    <row r="43" spans="1:31" x14ac:dyDescent="0.25">
      <c r="A43" s="58">
        <v>26</v>
      </c>
      <c r="B43" s="59">
        <v>45999</v>
      </c>
      <c r="C43" s="60" t="s">
        <v>141</v>
      </c>
      <c r="D43" s="61" t="s">
        <v>142</v>
      </c>
      <c r="E43" s="61" t="s">
        <v>143</v>
      </c>
      <c r="F43" s="61" t="s">
        <v>144</v>
      </c>
      <c r="G43" s="62">
        <v>2040</v>
      </c>
      <c r="H43" s="62">
        <f>G43*15%</f>
        <v>306</v>
      </c>
      <c r="I43" s="61"/>
      <c r="J43" s="61"/>
      <c r="K43" s="61"/>
      <c r="L43" s="62">
        <f t="shared" ref="L43" si="9">SUM(G43:K43)</f>
        <v>2346</v>
      </c>
      <c r="M43" s="62">
        <f>H43*100%</f>
        <v>306</v>
      </c>
      <c r="N43" s="62">
        <f>G43*1.75%</f>
        <v>35.700000000000003</v>
      </c>
      <c r="O43" s="59">
        <v>45999</v>
      </c>
      <c r="P43" s="61" t="s">
        <v>145</v>
      </c>
      <c r="Q43" s="61">
        <v>4</v>
      </c>
      <c r="R43" s="61" t="s">
        <v>146</v>
      </c>
      <c r="S43" s="62">
        <v>1360</v>
      </c>
      <c r="T43" s="174">
        <v>45999</v>
      </c>
      <c r="U43" s="177" t="s">
        <v>58</v>
      </c>
      <c r="V43" s="180" t="s">
        <v>96</v>
      </c>
      <c r="W43" s="183">
        <v>2004.3</v>
      </c>
      <c r="X43" s="60"/>
      <c r="Y43" s="60"/>
      <c r="Z43" s="60"/>
      <c r="AA43" s="60"/>
      <c r="AB43" s="61"/>
      <c r="AC43" s="61"/>
      <c r="AD43" s="61"/>
      <c r="AE43" s="61"/>
    </row>
    <row r="44" spans="1:31" x14ac:dyDescent="0.25">
      <c r="A44" s="11"/>
      <c r="B44" s="10"/>
      <c r="C44" s="5"/>
      <c r="D44" s="6"/>
      <c r="E44" s="6"/>
      <c r="F44" s="6"/>
      <c r="G44" s="7"/>
      <c r="H44" s="7"/>
      <c r="I44" s="6"/>
      <c r="J44" s="6"/>
      <c r="K44" s="6"/>
      <c r="L44" s="7"/>
      <c r="M44" s="7"/>
      <c r="N44" s="7"/>
      <c r="O44" s="10"/>
      <c r="P44" s="6"/>
      <c r="Q44" s="61">
        <v>1</v>
      </c>
      <c r="R44" s="61" t="s">
        <v>147</v>
      </c>
      <c r="S44" s="62">
        <v>350</v>
      </c>
      <c r="T44" s="175"/>
      <c r="U44" s="178"/>
      <c r="V44" s="181"/>
      <c r="W44" s="184"/>
      <c r="X44" s="60"/>
      <c r="Y44" s="60"/>
      <c r="Z44" s="60"/>
      <c r="AA44" s="60"/>
      <c r="AB44" s="61"/>
      <c r="AC44" s="61"/>
      <c r="AD44" s="61"/>
      <c r="AE44" s="61"/>
    </row>
    <row r="45" spans="1:31" x14ac:dyDescent="0.25">
      <c r="A45" s="11"/>
      <c r="B45" s="10"/>
      <c r="C45" s="5"/>
      <c r="D45" s="6"/>
      <c r="E45" s="6"/>
      <c r="F45" s="6"/>
      <c r="G45" s="7"/>
      <c r="H45" s="7"/>
      <c r="I45" s="6"/>
      <c r="J45" s="6"/>
      <c r="K45" s="6"/>
      <c r="L45" s="7"/>
      <c r="M45" s="7"/>
      <c r="N45" s="7"/>
      <c r="O45" s="10"/>
      <c r="P45" s="6"/>
      <c r="Q45" s="61">
        <v>1</v>
      </c>
      <c r="R45" s="61" t="s">
        <v>148</v>
      </c>
      <c r="S45" s="62">
        <v>330</v>
      </c>
      <c r="T45" s="176"/>
      <c r="U45" s="179"/>
      <c r="V45" s="182"/>
      <c r="W45" s="185"/>
      <c r="X45" s="60"/>
      <c r="Y45" s="60"/>
      <c r="Z45" s="60"/>
      <c r="AA45" s="60"/>
      <c r="AB45" s="61"/>
      <c r="AC45" s="61"/>
      <c r="AD45" s="61"/>
      <c r="AE45" s="61"/>
    </row>
  </sheetData>
  <mergeCells count="80">
    <mergeCell ref="A37:AE37"/>
    <mergeCell ref="Z38:Z41"/>
    <mergeCell ref="AA38:AA41"/>
    <mergeCell ref="A42:AE42"/>
    <mergeCell ref="T43:T45"/>
    <mergeCell ref="U43:U45"/>
    <mergeCell ref="V43:V45"/>
    <mergeCell ref="W43:W45"/>
    <mergeCell ref="U38:U41"/>
    <mergeCell ref="V38:V41"/>
    <mergeCell ref="W38:W41"/>
    <mergeCell ref="X38:X41"/>
    <mergeCell ref="Y38:Y41"/>
    <mergeCell ref="AA27:AA32"/>
    <mergeCell ref="AB27:AB32"/>
    <mergeCell ref="A33:AE33"/>
    <mergeCell ref="A35:AE35"/>
    <mergeCell ref="A25:AE25"/>
    <mergeCell ref="T27:T32"/>
    <mergeCell ref="U27:U32"/>
    <mergeCell ref="V27:V32"/>
    <mergeCell ref="W27:W32"/>
    <mergeCell ref="X27:X32"/>
    <mergeCell ref="Y27:Y32"/>
    <mergeCell ref="Z27:Z32"/>
    <mergeCell ref="A11:AE11"/>
    <mergeCell ref="T12:T23"/>
    <mergeCell ref="U21:U23"/>
    <mergeCell ref="U12:U20"/>
    <mergeCell ref="V12:V20"/>
    <mergeCell ref="V21:V23"/>
    <mergeCell ref="W12:W20"/>
    <mergeCell ref="AA12:AA20"/>
    <mergeCell ref="AA21:AA23"/>
    <mergeCell ref="W21:W23"/>
    <mergeCell ref="X12:X20"/>
    <mergeCell ref="X21:X23"/>
    <mergeCell ref="Y12:Y20"/>
    <mergeCell ref="Y21:Y23"/>
    <mergeCell ref="Z12:Z20"/>
    <mergeCell ref="Z21:Z23"/>
    <mergeCell ref="A4:AE4"/>
    <mergeCell ref="T8:T10"/>
    <mergeCell ref="U8:U10"/>
    <mergeCell ref="V8:V10"/>
    <mergeCell ref="W8:W10"/>
    <mergeCell ref="X8:X10"/>
    <mergeCell ref="Y8:Y10"/>
    <mergeCell ref="Z8:Z10"/>
    <mergeCell ref="AA8:AA10"/>
    <mergeCell ref="AB8:AB10"/>
    <mergeCell ref="A7:AE7"/>
    <mergeCell ref="AC2:AE2"/>
    <mergeCell ref="P2:P3"/>
    <mergeCell ref="Q2:Q3"/>
    <mergeCell ref="R2:R3"/>
    <mergeCell ref="S2:S3"/>
    <mergeCell ref="T2:T3"/>
    <mergeCell ref="U2:U3"/>
    <mergeCell ref="V2:V3"/>
    <mergeCell ref="W2:W3"/>
    <mergeCell ref="X2:Z2"/>
    <mergeCell ref="AA2:AA3"/>
    <mergeCell ref="AB2:AB3"/>
    <mergeCell ref="O2:O3"/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Bomberos Libertad</dc:creator>
  <cp:lastModifiedBy>Bomberos Libertad</cp:lastModifiedBy>
  <dcterms:created xsi:type="dcterms:W3CDTF">2026-01-21T16:13:27Z</dcterms:created>
  <dcterms:modified xsi:type="dcterms:W3CDTF">2026-02-04T17:10:53Z</dcterms:modified>
</cp:coreProperties>
</file>